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72" windowWidth="23028" windowHeight="5232" tabRatio="798" firstSheet="9" activeTab="14"/>
  </bookViews>
  <sheets>
    <sheet name="ATCo" sheetId="1" r:id="rId1"/>
    <sheet name="ATCo Proration" sheetId="2" r:id="rId2"/>
    <sheet name="ATCo WS B ADIT &amp; ITC" sheetId="3" r:id="rId3"/>
    <sheet name="IMTCo" sheetId="4" r:id="rId4"/>
    <sheet name="IMTCo Proration " sheetId="5" r:id="rId5"/>
    <sheet name="IMTCo WS B ADIT &amp; ITC" sheetId="6" r:id="rId6"/>
    <sheet name="KTCo" sheetId="7" r:id="rId7"/>
    <sheet name="KTCo Proration" sheetId="8" r:id="rId8"/>
    <sheet name="KTCo WS B ADIT &amp; ITC" sheetId="9" r:id="rId9"/>
    <sheet name="OTCo" sheetId="10" r:id="rId10"/>
    <sheet name="OTCo Proration" sheetId="11" r:id="rId11"/>
    <sheet name="OTCo WS B ADIT &amp; ITC" sheetId="12" r:id="rId12"/>
    <sheet name="WVTCO" sheetId="13" r:id="rId13"/>
    <sheet name="WVTCo Proration " sheetId="14" r:id="rId14"/>
    <sheet name="WVTCo WS B ADIT &amp; ITC"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fn.AGGREGATE" hidden="1">#NAME?</definedName>
    <definedName name="ActExcessAmt" localSheetId="5">#REF!</definedName>
    <definedName name="ActExcessAmt" localSheetId="8">#REF!</definedName>
    <definedName name="ActExcessAmt" localSheetId="11">#REF!</definedName>
    <definedName name="ActExcessAmt" localSheetId="14">#REF!</definedName>
    <definedName name="ActExcessAmt">#REF!</definedName>
    <definedName name="ActGrTaxAmt" localSheetId="5">#REF!</definedName>
    <definedName name="ActGrTaxAmt" localSheetId="8">#REF!</definedName>
    <definedName name="ActGrTaxAmt" localSheetId="11">#REF!</definedName>
    <definedName name="ActGrTaxAmt" localSheetId="14">#REF!</definedName>
    <definedName name="ActGrTaxAmt">#REF!</definedName>
    <definedName name="ActKWHExcess" localSheetId="5">#REF!</definedName>
    <definedName name="ActKWHExcess" localSheetId="8">#REF!</definedName>
    <definedName name="ActKWHExcess" localSheetId="11">#REF!</definedName>
    <definedName name="ActKWHExcess" localSheetId="14">#REF!</definedName>
    <definedName name="ActKWHExcess">#REF!</definedName>
    <definedName name="ActKWHNotUsed" localSheetId="5">#REF!</definedName>
    <definedName name="ActKWHNotUsed" localSheetId="8">#REF!</definedName>
    <definedName name="ActKWHNotUsed" localSheetId="11">#REF!</definedName>
    <definedName name="ActKWHNotUsed" localSheetId="14">#REF!</definedName>
    <definedName name="ActKWHNotUsed">#REF!</definedName>
    <definedName name="ActKWHRes" localSheetId="5">#REF!</definedName>
    <definedName name="ActKWHRes" localSheetId="8">#REF!</definedName>
    <definedName name="ActKWHRes" localSheetId="11">#REF!</definedName>
    <definedName name="ActKWHRes" localSheetId="14">#REF!</definedName>
    <definedName name="ActKWHRes">#REF!</definedName>
    <definedName name="ActKWHSubTot" localSheetId="5">#REF!</definedName>
    <definedName name="ActKWHSubTot" localSheetId="8">#REF!</definedName>
    <definedName name="ActKWHSubTot" localSheetId="11">#REF!</definedName>
    <definedName name="ActKWHSubTot" localSheetId="14">#REF!</definedName>
    <definedName name="ActKWHSubTot">#REF!</definedName>
    <definedName name="ActKWHTot" localSheetId="5">#REF!</definedName>
    <definedName name="ActKWHTot" localSheetId="8">#REF!</definedName>
    <definedName name="ActKWHTot" localSheetId="11">#REF!</definedName>
    <definedName name="ActKWHTot" localSheetId="14">#REF!</definedName>
    <definedName name="ActKWHTot">#REF!</definedName>
    <definedName name="ActNotUsedAmt" localSheetId="5">#REF!</definedName>
    <definedName name="ActNotUsedAmt" localSheetId="8">#REF!</definedName>
    <definedName name="ActNotUsedAmt" localSheetId="11">#REF!</definedName>
    <definedName name="ActNotUsedAmt" localSheetId="14">#REF!</definedName>
    <definedName name="ActNotUsedAmt">#REF!</definedName>
    <definedName name="ActResAmt" localSheetId="5">#REF!</definedName>
    <definedName name="ActResAmt" localSheetId="8">#REF!</definedName>
    <definedName name="ActResAmt" localSheetId="11">#REF!</definedName>
    <definedName name="ActResAmt" localSheetId="14">#REF!</definedName>
    <definedName name="ActResAmt">#REF!</definedName>
    <definedName name="ActSubTotAmt" localSheetId="5">#REF!</definedName>
    <definedName name="ActSubTotAmt" localSheetId="8">#REF!</definedName>
    <definedName name="ActSubTotAmt" localSheetId="11">#REF!</definedName>
    <definedName name="ActSubTotAmt" localSheetId="14">#REF!</definedName>
    <definedName name="ActSubTotAmt">#REF!</definedName>
    <definedName name="ActTotAmt" localSheetId="5">#REF!</definedName>
    <definedName name="ActTotAmt" localSheetId="8">#REF!</definedName>
    <definedName name="ActTotAmt" localSheetId="11">#REF!</definedName>
    <definedName name="ActTotAmt" localSheetId="14">#REF!</definedName>
    <definedName name="ActTotAmt">#REF!</definedName>
    <definedName name="AdminChg" localSheetId="5">#REF!</definedName>
    <definedName name="AdminChg" localSheetId="8">#REF!</definedName>
    <definedName name="AdminChg" localSheetId="11">#REF!</definedName>
    <definedName name="AdminChg" localSheetId="14">#REF!</definedName>
    <definedName name="AdminChg">#REF!</definedName>
    <definedName name="AEP" localSheetId="5">#REF!</definedName>
    <definedName name="AEP" localSheetId="8">#REF!</definedName>
    <definedName name="AEP" localSheetId="11">#REF!</definedName>
    <definedName name="AEP" localSheetId="14">#REF!</definedName>
    <definedName name="AEP">#REF!</definedName>
    <definedName name="allocator" localSheetId="5">#REF!</definedName>
    <definedName name="allocator" localSheetId="8">#REF!</definedName>
    <definedName name="allocator" localSheetId="11">#REF!</definedName>
    <definedName name="allocator" localSheetId="14">#REF!</definedName>
    <definedName name="allocator">#REF!</definedName>
    <definedName name="allocators" localSheetId="5">#REF!</definedName>
    <definedName name="allocators" localSheetId="8">#REF!</definedName>
    <definedName name="allocators" localSheetId="11">#REF!</definedName>
    <definedName name="allocators" localSheetId="14">#REF!</definedName>
    <definedName name="allocators">#REF!</definedName>
    <definedName name="allocatorsSWP" localSheetId="5">#REF!</definedName>
    <definedName name="allocatorsSWP" localSheetId="8">#REF!</definedName>
    <definedName name="allocatorsSWP" localSheetId="11">#REF!</definedName>
    <definedName name="allocatorsSWP" localSheetId="14">#REF!</definedName>
    <definedName name="allocatorsSWP">#REF!</definedName>
    <definedName name="allocatorSWP1">'[3]SWP TCOS 2008 13 Month'!$I$317:$J$328</definedName>
    <definedName name="APCO" localSheetId="5">#REF!</definedName>
    <definedName name="APCO" localSheetId="8">#REF!</definedName>
    <definedName name="APCO" localSheetId="11">#REF!</definedName>
    <definedName name="APCO" localSheetId="14">#REF!</definedName>
    <definedName name="APCO">#REF!</definedName>
    <definedName name="APCo_Proj_Allocators" localSheetId="5">#REF!</definedName>
    <definedName name="APCo_Proj_Allocators" localSheetId="8">#REF!</definedName>
    <definedName name="APCo_Proj_Allocators" localSheetId="11">#REF!</definedName>
    <definedName name="APCo_Proj_Allocators" localSheetId="14">#REF!</definedName>
    <definedName name="APCo_Proj_Allocators">#REF!</definedName>
    <definedName name="APCo_TU_Allocators" localSheetId="5">#REF!</definedName>
    <definedName name="APCo_TU_Allocators" localSheetId="8">#REF!</definedName>
    <definedName name="APCo_TU_Allocators" localSheetId="11">#REF!</definedName>
    <definedName name="APCo_TU_Allocators" localSheetId="14">#REF!</definedName>
    <definedName name="APCo_TU_Allocators">#REF!</definedName>
    <definedName name="AVRGPWRFCTR" localSheetId="5">#REF!</definedName>
    <definedName name="AVRGPWRFCTR" localSheetId="8">#REF!</definedName>
    <definedName name="AVRGPWRFCTR" localSheetId="11">#REF!</definedName>
    <definedName name="AVRGPWRFCTR" localSheetId="14">#REF!</definedName>
    <definedName name="AVRGPWRFCTR">#REF!</definedName>
    <definedName name="B1HRSCRMO" localSheetId="5">#REF!</definedName>
    <definedName name="B1HRSCRMO" localSheetId="8">#REF!</definedName>
    <definedName name="B1HRSCRMO" localSheetId="11">#REF!</definedName>
    <definedName name="B1HRSCRMO" localSheetId="14">#REF!</definedName>
    <definedName name="B1HRSCRMO">#REF!</definedName>
    <definedName name="B2HRSCRMO" localSheetId="5">#REF!</definedName>
    <definedName name="B2HRSCRMO" localSheetId="8">#REF!</definedName>
    <definedName name="B2HRSCRMO" localSheetId="11">#REF!</definedName>
    <definedName name="B2HRSCRMO" localSheetId="14">#REF!</definedName>
    <definedName name="B2HRSCRMO">#REF!</definedName>
    <definedName name="BASERATECHG" localSheetId="5">#REF!</definedName>
    <definedName name="BASERATECHG" localSheetId="8">#REF!</definedName>
    <definedName name="BASERATECHG" localSheetId="11">#REF!</definedName>
    <definedName name="BASERATECHG" localSheetId="14">#REF!</definedName>
    <definedName name="BASERATECHG">#REF!</definedName>
    <definedName name="BILLKWH" localSheetId="5">#REF!</definedName>
    <definedName name="BILLKWH" localSheetId="8">#REF!</definedName>
    <definedName name="BILLKWH" localSheetId="11">#REF!</definedName>
    <definedName name="BILLKWH" localSheetId="14">#REF!</definedName>
    <definedName name="BILLKWH">#REF!</definedName>
    <definedName name="BIRPCCHG" localSheetId="5">#REF!</definedName>
    <definedName name="BIRPCCHG" localSheetId="8">#REF!</definedName>
    <definedName name="BIRPCCHG" localSheetId="11">#REF!</definedName>
    <definedName name="BIRPCCHG" localSheetId="14">#REF!</definedName>
    <definedName name="BIRPCCHG">#REF!</definedName>
    <definedName name="BIRPDCHG1" localSheetId="5">#REF!</definedName>
    <definedName name="BIRPDCHG1" localSheetId="8">#REF!</definedName>
    <definedName name="BIRPDCHG1" localSheetId="11">#REF!</definedName>
    <definedName name="BIRPDCHG1" localSheetId="14">#REF!</definedName>
    <definedName name="BIRPDCHG1">#REF!</definedName>
    <definedName name="BIRPDCHG2" localSheetId="5">#REF!</definedName>
    <definedName name="BIRPDCHG2" localSheetId="8">#REF!</definedName>
    <definedName name="BIRPDCHG2" localSheetId="11">#REF!</definedName>
    <definedName name="BIRPDCHG2" localSheetId="14">#REF!</definedName>
    <definedName name="BIRPDCHG2">#REF!</definedName>
    <definedName name="BIRPECHG1" localSheetId="5">#REF!</definedName>
    <definedName name="BIRPECHG1" localSheetId="8">#REF!</definedName>
    <definedName name="BIRPECHG1" localSheetId="11">#REF!</definedName>
    <definedName name="BIRPECHG1" localSheetId="14">#REF!</definedName>
    <definedName name="BIRPECHG1">#REF!</definedName>
    <definedName name="BIRPECHGB1" localSheetId="5">#REF!</definedName>
    <definedName name="BIRPECHGB1" localSheetId="8">#REF!</definedName>
    <definedName name="BIRPECHGB1" localSheetId="11">#REF!</definedName>
    <definedName name="BIRPECHGB1" localSheetId="14">#REF!</definedName>
    <definedName name="BIRPECHGB1">#REF!</definedName>
    <definedName name="BIRPECHGB2" localSheetId="5">#REF!</definedName>
    <definedName name="BIRPECHGB2" localSheetId="8">#REF!</definedName>
    <definedName name="BIRPECHGB2" localSheetId="11">#REF!</definedName>
    <definedName name="BIRPECHGB2" localSheetId="14">#REF!</definedName>
    <definedName name="BIRPECHGB2">#REF!</definedName>
    <definedName name="BIRPECHGB3" localSheetId="5">#REF!</definedName>
    <definedName name="BIRPECHGB3" localSheetId="8">#REF!</definedName>
    <definedName name="BIRPECHGB3" localSheetId="11">#REF!</definedName>
    <definedName name="BIRPECHGB3" localSheetId="14">#REF!</definedName>
    <definedName name="BIRPECHGB3">#REF!</definedName>
    <definedName name="BIRPECHGW" localSheetId="5">#REF!</definedName>
    <definedName name="BIRPECHGW" localSheetId="8">#REF!</definedName>
    <definedName name="BIRPECHGW" localSheetId="11">#REF!</definedName>
    <definedName name="BIRPECHGW" localSheetId="14">#REF!</definedName>
    <definedName name="BIRPECHGW">#REF!</definedName>
    <definedName name="BIRPKWH1" localSheetId="5">#REF!</definedName>
    <definedName name="BIRPKWH1" localSheetId="8">#REF!</definedName>
    <definedName name="BIRPKWH1" localSheetId="11">#REF!</definedName>
    <definedName name="BIRPKWH1" localSheetId="14">#REF!</definedName>
    <definedName name="BIRPKWH1">#REF!</definedName>
    <definedName name="BIRPKWHB1" localSheetId="5">#REF!</definedName>
    <definedName name="BIRPKWHB1" localSheetId="8">#REF!</definedName>
    <definedName name="BIRPKWHB1" localSheetId="11">#REF!</definedName>
    <definedName name="BIRPKWHB1" localSheetId="14">#REF!</definedName>
    <definedName name="BIRPKWHB1">#REF!</definedName>
    <definedName name="BIRPKWHB2" localSheetId="5">#REF!</definedName>
    <definedName name="BIRPKWHB2" localSheetId="8">#REF!</definedName>
    <definedName name="BIRPKWHB2" localSheetId="11">#REF!</definedName>
    <definedName name="BIRPKWHB2" localSheetId="14">#REF!</definedName>
    <definedName name="BIRPKWHB2">#REF!</definedName>
    <definedName name="BIRPKWHB3" localSheetId="5">#REF!</definedName>
    <definedName name="BIRPKWHB3" localSheetId="8">#REF!</definedName>
    <definedName name="BIRPKWHB3" localSheetId="11">#REF!</definedName>
    <definedName name="BIRPKWHB3" localSheetId="14">#REF!</definedName>
    <definedName name="BIRPKWHB3">#REF!</definedName>
    <definedName name="BIRPKWHWH" localSheetId="5">#REF!</definedName>
    <definedName name="BIRPKWHWH" localSheetId="8">#REF!</definedName>
    <definedName name="BIRPKWHWH" localSheetId="11">#REF!</definedName>
    <definedName name="BIRPKWHWH" localSheetId="14">#REF!</definedName>
    <definedName name="BIRPKWHWH">#REF!</definedName>
    <definedName name="BIRPMECHG1" localSheetId="5">#REF!</definedName>
    <definedName name="BIRPMECHG1" localSheetId="8">#REF!</definedName>
    <definedName name="BIRPMECHG1" localSheetId="11">#REF!</definedName>
    <definedName name="BIRPMECHG1" localSheetId="14">#REF!</definedName>
    <definedName name="BIRPMECHG1">#REF!</definedName>
    <definedName name="BIRPOFKWH" localSheetId="5">#REF!</definedName>
    <definedName name="BIRPOFKWH" localSheetId="8">#REF!</definedName>
    <definedName name="BIRPOFKWH" localSheetId="11">#REF!</definedName>
    <definedName name="BIRPOFKWH" localSheetId="14">#REF!</definedName>
    <definedName name="BIRPOFKWH">#REF!</definedName>
    <definedName name="BIRPOPKWH" localSheetId="5">#REF!</definedName>
    <definedName name="BIRPOPKWH" localSheetId="8">#REF!</definedName>
    <definedName name="BIRPOPKWH" localSheetId="11">#REF!</definedName>
    <definedName name="BIRPOPKWH" localSheetId="14">#REF!</definedName>
    <definedName name="BIRPOPKWH">#REF!</definedName>
    <definedName name="BIRPP1EC" localSheetId="5">#REF!</definedName>
    <definedName name="BIRPP1EC" localSheetId="8">#REF!</definedName>
    <definedName name="BIRPP1EC" localSheetId="11">#REF!</definedName>
    <definedName name="BIRPP1EC" localSheetId="14">#REF!</definedName>
    <definedName name="BIRPP1EC">#REF!</definedName>
    <definedName name="BIRPP2EC" localSheetId="5">#REF!</definedName>
    <definedName name="BIRPP2EC" localSheetId="8">#REF!</definedName>
    <definedName name="BIRPP2EC" localSheetId="11">#REF!</definedName>
    <definedName name="BIRPP2EC" localSheetId="14">#REF!</definedName>
    <definedName name="BIRPP2EC">#REF!</definedName>
    <definedName name="BIRPP3EC" localSheetId="5">#REF!</definedName>
    <definedName name="BIRPP3EC" localSheetId="8">#REF!</definedName>
    <definedName name="BIRPP3EC" localSheetId="11">#REF!</definedName>
    <definedName name="BIRPP3EC" localSheetId="14">#REF!</definedName>
    <definedName name="BIRPP3EC">#REF!</definedName>
    <definedName name="BIRPP4EC" localSheetId="5">#REF!</definedName>
    <definedName name="BIRPP4EC" localSheetId="8">#REF!</definedName>
    <definedName name="BIRPP4EC" localSheetId="11">#REF!</definedName>
    <definedName name="BIRPP4EC" localSheetId="14">#REF!</definedName>
    <definedName name="BIRPP4EC">#REF!</definedName>
    <definedName name="BIRPP5EC" localSheetId="5">#REF!</definedName>
    <definedName name="BIRPP5EC" localSheetId="8">#REF!</definedName>
    <definedName name="BIRPP5EC" localSheetId="11">#REF!</definedName>
    <definedName name="BIRPP5EC" localSheetId="14">#REF!</definedName>
    <definedName name="BIRPP5EC">#REF!</definedName>
    <definedName name="BIRPPDMDCHG" localSheetId="5">#REF!</definedName>
    <definedName name="BIRPPDMDCHG" localSheetId="8">#REF!</definedName>
    <definedName name="BIRPPDMDCHG" localSheetId="11">#REF!</definedName>
    <definedName name="BIRPPDMDCHG" localSheetId="14">#REF!</definedName>
    <definedName name="BIRPPDMDCHG">#REF!</definedName>
    <definedName name="BIRPRCHG" localSheetId="5">#REF!</definedName>
    <definedName name="BIRPRCHG" localSheetId="8">#REF!</definedName>
    <definedName name="BIRPRCHG" localSheetId="11">#REF!</definedName>
    <definedName name="BIRPRCHG" localSheetId="14">#REF!</definedName>
    <definedName name="BIRPRCHG">#REF!</definedName>
    <definedName name="BIRPXKVA" localSheetId="5">#REF!</definedName>
    <definedName name="BIRPXKVA" localSheetId="8">#REF!</definedName>
    <definedName name="BIRPXKVA" localSheetId="11">#REF!</definedName>
    <definedName name="BIRPXKVA" localSheetId="14">#REF!</definedName>
    <definedName name="BIRPXKVA">#REF!</definedName>
    <definedName name="BIRPXKVAPCT" localSheetId="5">#REF!</definedName>
    <definedName name="BIRPXKVAPCT" localSheetId="8">#REF!</definedName>
    <definedName name="BIRPXKVAPCT" localSheetId="11">#REF!</definedName>
    <definedName name="BIRPXKVAPCT" localSheetId="14">#REF!</definedName>
    <definedName name="BIRPXKVAPCT">#REF!</definedName>
    <definedName name="BIRPXOFKW" localSheetId="5">#REF!</definedName>
    <definedName name="BIRPXOFKW" localSheetId="8">#REF!</definedName>
    <definedName name="BIRPXOFKW" localSheetId="11">#REF!</definedName>
    <definedName name="BIRPXOFKW" localSheetId="14">#REF!</definedName>
    <definedName name="BIRPXOFKW">#REF!</definedName>
    <definedName name="BKUPKWH" localSheetId="5">#REF!</definedName>
    <definedName name="BKUPKWH" localSheetId="8">#REF!</definedName>
    <definedName name="BKUPKWH" localSheetId="11">#REF!</definedName>
    <definedName name="BKUPKWH" localSheetId="14">#REF!</definedName>
    <definedName name="BKUPKWH">#REF!</definedName>
    <definedName name="BLDAMNT" localSheetId="5">#REF!</definedName>
    <definedName name="BLDAMNT" localSheetId="8">#REF!</definedName>
    <definedName name="BLDAMNT" localSheetId="11">#REF!</definedName>
    <definedName name="BLDAMNT" localSheetId="14">#REF!</definedName>
    <definedName name="BLDAMNT">#REF!</definedName>
    <definedName name="BLDDMND" localSheetId="5">#REF!</definedName>
    <definedName name="BLDDMND" localSheetId="8">#REF!</definedName>
    <definedName name="BLDDMND" localSheetId="11">#REF!</definedName>
    <definedName name="BLDDMND" localSheetId="14">#REF!</definedName>
    <definedName name="BLDDMND">#REF!</definedName>
    <definedName name="BLDKWH" localSheetId="5">#REF!</definedName>
    <definedName name="BLDKWH" localSheetId="8">#REF!</definedName>
    <definedName name="BLDKWH" localSheetId="11">#REF!</definedName>
    <definedName name="BLDKWH" localSheetId="14">#REF!</definedName>
    <definedName name="BLDKWH">#REF!</definedName>
    <definedName name="BLDOPDMND" localSheetId="5">#REF!</definedName>
    <definedName name="BLDOPDMND" localSheetId="8">#REF!</definedName>
    <definedName name="BLDOPDMND" localSheetId="11">#REF!</definedName>
    <definedName name="BLDOPDMND" localSheetId="14">#REF!</definedName>
    <definedName name="BLDOPDMND">#REF!</definedName>
    <definedName name="BLNGKWB4EDR" localSheetId="5">#REF!</definedName>
    <definedName name="BLNGKWB4EDR" localSheetId="8">#REF!</definedName>
    <definedName name="BLNGKWB4EDR" localSheetId="11">#REF!</definedName>
    <definedName name="BLNGKWB4EDR" localSheetId="14">#REF!</definedName>
    <definedName name="BLNGKWB4EDR">#REF!</definedName>
    <definedName name="BLNGKWH" localSheetId="5">#REF!</definedName>
    <definedName name="BLNGKWH" localSheetId="8">#REF!</definedName>
    <definedName name="BLNGKWH" localSheetId="11">#REF!</definedName>
    <definedName name="BLNGKWH" localSheetId="14">#REF!</definedName>
    <definedName name="BLNGKWH">#REF!</definedName>
    <definedName name="BLNGKWHTTL" localSheetId="5">#REF!</definedName>
    <definedName name="BLNGKWHTTL" localSheetId="8">#REF!</definedName>
    <definedName name="BLNGKWHTTL" localSheetId="11">#REF!</definedName>
    <definedName name="BLNGKWHTTL" localSheetId="14">#REF!</definedName>
    <definedName name="BLNGKWHTTL">#REF!</definedName>
    <definedName name="BndBlkKwh1" localSheetId="5">#REF!</definedName>
    <definedName name="BndBlkKwh1" localSheetId="8">#REF!</definedName>
    <definedName name="BndBlkKwh1" localSheetId="11">#REF!</definedName>
    <definedName name="BndBlkKwh1" localSheetId="14">#REF!</definedName>
    <definedName name="BndBlkKwh1">#REF!</definedName>
    <definedName name="BndBlkKwh2" localSheetId="5">#REF!</definedName>
    <definedName name="BndBlkKwh2" localSheetId="8">#REF!</definedName>
    <definedName name="BndBlkKwh2" localSheetId="11">#REF!</definedName>
    <definedName name="BndBlkKwh2" localSheetId="14">#REF!</definedName>
    <definedName name="BndBlkKwh2">#REF!</definedName>
    <definedName name="BndBlkKwh3" localSheetId="5">#REF!</definedName>
    <definedName name="BndBlkKwh3" localSheetId="8">#REF!</definedName>
    <definedName name="BndBlkKwh3" localSheetId="11">#REF!</definedName>
    <definedName name="BndBlkKwh3" localSheetId="14">#REF!</definedName>
    <definedName name="BndBlkKwh3">#REF!</definedName>
    <definedName name="BndBlkKwhChg1" localSheetId="5">#REF!</definedName>
    <definedName name="BndBlkKwhChg1" localSheetId="8">#REF!</definedName>
    <definedName name="BndBlkKwhChg1" localSheetId="11">#REF!</definedName>
    <definedName name="BndBlkKwhChg1" localSheetId="14">#REF!</definedName>
    <definedName name="BndBlkKwhChg1">#REF!</definedName>
    <definedName name="BndBlkKwhChg2" localSheetId="5">#REF!</definedName>
    <definedName name="BndBlkKwhChg2" localSheetId="8">#REF!</definedName>
    <definedName name="BndBlkKwhChg2" localSheetId="11">#REF!</definedName>
    <definedName name="BndBlkKwhChg2" localSheetId="14">#REF!</definedName>
    <definedName name="BndBlkKwhChg2">#REF!</definedName>
    <definedName name="BndBlkKwhChg3" localSheetId="5">#REF!</definedName>
    <definedName name="BndBlkKwhChg3" localSheetId="8">#REF!</definedName>
    <definedName name="BndBlkKwhChg3" localSheetId="11">#REF!</definedName>
    <definedName name="BndBlkKwhChg3" localSheetId="14">#REF!</definedName>
    <definedName name="BndBlkKwhChg3">#REF!</definedName>
    <definedName name="BndBlkKwhChgT" localSheetId="5">#REF!</definedName>
    <definedName name="BndBlkKwhChgT" localSheetId="8">#REF!</definedName>
    <definedName name="BndBlkKwhChgT" localSheetId="11">#REF!</definedName>
    <definedName name="BndBlkKwhChgT" localSheetId="14">#REF!</definedName>
    <definedName name="BndBlkKwhChgT">#REF!</definedName>
    <definedName name="BndBlkKwhChgW" localSheetId="5">#REF!</definedName>
    <definedName name="BndBlkKwhChgW" localSheetId="8">#REF!</definedName>
    <definedName name="BndBlkKwhChgW" localSheetId="11">#REF!</definedName>
    <definedName name="BndBlkKwhChgW" localSheetId="14">#REF!</definedName>
    <definedName name="BndBlkKwhChgW">#REF!</definedName>
    <definedName name="BndBlkKwhT" localSheetId="5">#REF!</definedName>
    <definedName name="BndBlkKwhT" localSheetId="8">#REF!</definedName>
    <definedName name="BndBlkKwhT" localSheetId="11">#REF!</definedName>
    <definedName name="BndBlkKwhT" localSheetId="14">#REF!</definedName>
    <definedName name="BndBlkKwhT">#REF!</definedName>
    <definedName name="BndBlkKwhW" localSheetId="5">#REF!</definedName>
    <definedName name="BndBlkKwhW" localSheetId="8">#REF!</definedName>
    <definedName name="BndBlkKwhW" localSheetId="11">#REF!</definedName>
    <definedName name="BndBlkKwhW" localSheetId="14">#REF!</definedName>
    <definedName name="BndBlkKwhW">#REF!</definedName>
    <definedName name="BndCustChg" localSheetId="5">#REF!</definedName>
    <definedName name="BndCustChg" localSheetId="8">#REF!</definedName>
    <definedName name="BndCustChg" localSheetId="11">#REF!</definedName>
    <definedName name="BndCustChg" localSheetId="14">#REF!</definedName>
    <definedName name="BndCustChg">#REF!</definedName>
    <definedName name="BndDmdChg1" localSheetId="5">#REF!</definedName>
    <definedName name="BndDmdChg1" localSheetId="8">#REF!</definedName>
    <definedName name="BndDmdChg1" localSheetId="11">#REF!</definedName>
    <definedName name="BndDmdChg1" localSheetId="14">#REF!</definedName>
    <definedName name="BndDmdChg1">#REF!</definedName>
    <definedName name="BndDmdChg2" localSheetId="5">#REF!</definedName>
    <definedName name="BndDmdChg2" localSheetId="8">#REF!</definedName>
    <definedName name="BndDmdChg2" localSheetId="11">#REF!</definedName>
    <definedName name="BndDmdChg2" localSheetId="14">#REF!</definedName>
    <definedName name="BndDmdChg2">#REF!</definedName>
    <definedName name="BndExcsKvaPct" localSheetId="5">#REF!</definedName>
    <definedName name="BndExcsKvaPct" localSheetId="8">#REF!</definedName>
    <definedName name="BndExcsKvaPct" localSheetId="11">#REF!</definedName>
    <definedName name="BndExcsKvaPct" localSheetId="14">#REF!</definedName>
    <definedName name="BndExcsKvaPct">#REF!</definedName>
    <definedName name="BndMEChg" localSheetId="5">#REF!</definedName>
    <definedName name="BndMEChg" localSheetId="8">#REF!</definedName>
    <definedName name="BndMEChg" localSheetId="11">#REF!</definedName>
    <definedName name="BndMEChg" localSheetId="14">#REF!</definedName>
    <definedName name="BndMEChg">#REF!</definedName>
    <definedName name="BndOffPkKwh" localSheetId="5">#REF!</definedName>
    <definedName name="BndOffPkKwh" localSheetId="8">#REF!</definedName>
    <definedName name="BndOffPkKwh" localSheetId="11">#REF!</definedName>
    <definedName name="BndOffPkKwh" localSheetId="14">#REF!</definedName>
    <definedName name="BndOffPkKwh">#REF!</definedName>
    <definedName name="BndOnPkKwh" localSheetId="5">#REF!</definedName>
    <definedName name="BndOnPkKwh" localSheetId="8">#REF!</definedName>
    <definedName name="BndOnPkKwh" localSheetId="11">#REF!</definedName>
    <definedName name="BndOnPkKwh" localSheetId="14">#REF!</definedName>
    <definedName name="BndOnPkKwh">#REF!</definedName>
    <definedName name="BndPL1Chg" localSheetId="5">#REF!</definedName>
    <definedName name="BndPL1Chg" localSheetId="8">#REF!</definedName>
    <definedName name="BndPL1Chg" localSheetId="11">#REF!</definedName>
    <definedName name="BndPL1Chg" localSheetId="14">#REF!</definedName>
    <definedName name="BndPL1Chg">#REF!</definedName>
    <definedName name="BndPL2Chg" localSheetId="5">#REF!</definedName>
    <definedName name="BndPL2Chg" localSheetId="8">#REF!</definedName>
    <definedName name="BndPL2Chg" localSheetId="11">#REF!</definedName>
    <definedName name="BndPL2Chg" localSheetId="14">#REF!</definedName>
    <definedName name="BndPL2Chg">#REF!</definedName>
    <definedName name="BndPL3Chg" localSheetId="5">#REF!</definedName>
    <definedName name="BndPL3Chg" localSheetId="8">#REF!</definedName>
    <definedName name="BndPL3Chg" localSheetId="11">#REF!</definedName>
    <definedName name="BndPL3Chg" localSheetId="14">#REF!</definedName>
    <definedName name="BndPL3Chg">#REF!</definedName>
    <definedName name="BndPL4Chg" localSheetId="5">#REF!</definedName>
    <definedName name="BndPL4Chg" localSheetId="8">#REF!</definedName>
    <definedName name="BndPL4Chg" localSheetId="11">#REF!</definedName>
    <definedName name="BndPL4Chg" localSheetId="14">#REF!</definedName>
    <definedName name="BndPL4Chg">#REF!</definedName>
    <definedName name="BndPL5Chg" localSheetId="5">#REF!</definedName>
    <definedName name="BndPL5Chg" localSheetId="8">#REF!</definedName>
    <definedName name="BndPL5Chg" localSheetId="11">#REF!</definedName>
    <definedName name="BndPL5Chg" localSheetId="14">#REF!</definedName>
    <definedName name="BndPL5Chg">#REF!</definedName>
    <definedName name="BndReactiveChg" localSheetId="5">#REF!</definedName>
    <definedName name="BndReactiveChg" localSheetId="8">#REF!</definedName>
    <definedName name="BndReactiveChg" localSheetId="11">#REF!</definedName>
    <definedName name="BndReactiveChg" localSheetId="14">#REF!</definedName>
    <definedName name="BndReactiveChg">#REF!</definedName>
    <definedName name="BndXOfpKvaChg" localSheetId="5">#REF!</definedName>
    <definedName name="BndXOfpKvaChg" localSheetId="8">#REF!</definedName>
    <definedName name="BndXOfpKvaChg" localSheetId="11">#REF!</definedName>
    <definedName name="BndXOfpKvaChg" localSheetId="14">#REF!</definedName>
    <definedName name="BndXOfpKvaChg">#REF!</definedName>
    <definedName name="BndXOfpKwChg" localSheetId="5">#REF!</definedName>
    <definedName name="BndXOfpKwChg" localSheetId="8">#REF!</definedName>
    <definedName name="BndXOfpKwChg" localSheetId="11">#REF!</definedName>
    <definedName name="BndXOfpKwChg" localSheetId="14">#REF!</definedName>
    <definedName name="BndXOfpKwChg">#REF!</definedName>
    <definedName name="BTTrueUp" localSheetId="5">#REF!</definedName>
    <definedName name="BTTrueUp" localSheetId="8">#REF!</definedName>
    <definedName name="BTTrueUp" localSheetId="11">#REF!</definedName>
    <definedName name="BTTrueUp" localSheetId="14">#REF!</definedName>
    <definedName name="BTTrueUp">#REF!</definedName>
    <definedName name="BUNCCHG" localSheetId="5">#REF!</definedName>
    <definedName name="BUNCCHG" localSheetId="8">#REF!</definedName>
    <definedName name="BUNCCHG" localSheetId="11">#REF!</definedName>
    <definedName name="BUNCCHG" localSheetId="14">#REF!</definedName>
    <definedName name="BUNCCHG">#REF!</definedName>
    <definedName name="BUNDCHG1" localSheetId="5">#REF!</definedName>
    <definedName name="BUNDCHG1" localSheetId="8">#REF!</definedName>
    <definedName name="BUNDCHG1" localSheetId="11">#REF!</definedName>
    <definedName name="BUNDCHG1" localSheetId="14">#REF!</definedName>
    <definedName name="BUNDCHG1">#REF!</definedName>
    <definedName name="BUNDCHG2" localSheetId="5">#REF!</definedName>
    <definedName name="BUNDCHG2" localSheetId="8">#REF!</definedName>
    <definedName name="BUNDCHG2" localSheetId="11">#REF!</definedName>
    <definedName name="BUNDCHG2" localSheetId="14">#REF!</definedName>
    <definedName name="BUNDCHG2">#REF!</definedName>
    <definedName name="BUNECHG1" localSheetId="5">#REF!</definedName>
    <definedName name="BUNECHG1" localSheetId="8">#REF!</definedName>
    <definedName name="BUNECHG1" localSheetId="11">#REF!</definedName>
    <definedName name="BUNECHG1" localSheetId="14">#REF!</definedName>
    <definedName name="BUNECHG1">#REF!</definedName>
    <definedName name="BUNECHGB1" localSheetId="5">#REF!</definedName>
    <definedName name="BUNECHGB1" localSheetId="8">#REF!</definedName>
    <definedName name="BUNECHGB1" localSheetId="11">#REF!</definedName>
    <definedName name="BUNECHGB1" localSheetId="14">#REF!</definedName>
    <definedName name="BUNECHGB1">#REF!</definedName>
    <definedName name="BUNECHGB2" localSheetId="5">#REF!</definedName>
    <definedName name="BUNECHGB2" localSheetId="8">#REF!</definedName>
    <definedName name="BUNECHGB2" localSheetId="11">#REF!</definedName>
    <definedName name="BUNECHGB2" localSheetId="14">#REF!</definedName>
    <definedName name="BUNECHGB2">#REF!</definedName>
    <definedName name="BUNECHGB3" localSheetId="5">#REF!</definedName>
    <definedName name="BUNECHGB3" localSheetId="8">#REF!</definedName>
    <definedName name="BUNECHGB3" localSheetId="11">#REF!</definedName>
    <definedName name="BUNECHGB3" localSheetId="14">#REF!</definedName>
    <definedName name="BUNECHGB3">#REF!</definedName>
    <definedName name="BUNECHGW" localSheetId="5">#REF!</definedName>
    <definedName name="BUNECHGW" localSheetId="8">#REF!</definedName>
    <definedName name="BUNECHGW" localSheetId="11">#REF!</definedName>
    <definedName name="BUNECHGW" localSheetId="14">#REF!</definedName>
    <definedName name="BUNECHGW">#REF!</definedName>
    <definedName name="BUNKWH1" localSheetId="5">#REF!</definedName>
    <definedName name="BUNKWH1" localSheetId="8">#REF!</definedName>
    <definedName name="BUNKWH1" localSheetId="11">#REF!</definedName>
    <definedName name="BUNKWH1" localSheetId="14">#REF!</definedName>
    <definedName name="BUNKWH1">#REF!</definedName>
    <definedName name="BUNKWHB1" localSheetId="5">#REF!</definedName>
    <definedName name="BUNKWHB1" localSheetId="8">#REF!</definedName>
    <definedName name="BUNKWHB1" localSheetId="11">#REF!</definedName>
    <definedName name="BUNKWHB1" localSheetId="14">#REF!</definedName>
    <definedName name="BUNKWHB1">#REF!</definedName>
    <definedName name="BUNKWHB2" localSheetId="5">#REF!</definedName>
    <definedName name="BUNKWHB2" localSheetId="8">#REF!</definedName>
    <definedName name="BUNKWHB2" localSheetId="11">#REF!</definedName>
    <definedName name="BUNKWHB2" localSheetId="14">#REF!</definedName>
    <definedName name="BUNKWHB2">#REF!</definedName>
    <definedName name="BUNKWHB3" localSheetId="5">#REF!</definedName>
    <definedName name="BUNKWHB3" localSheetId="8">#REF!</definedName>
    <definedName name="BUNKWHB3" localSheetId="11">#REF!</definedName>
    <definedName name="BUNKWHB3" localSheetId="14">#REF!</definedName>
    <definedName name="BUNKWHB3">#REF!</definedName>
    <definedName name="BUNKWHWH" localSheetId="5">#REF!</definedName>
    <definedName name="BUNKWHWH" localSheetId="8">#REF!</definedName>
    <definedName name="BUNKWHWH" localSheetId="11">#REF!</definedName>
    <definedName name="BUNKWHWH" localSheetId="14">#REF!</definedName>
    <definedName name="BUNKWHWH">#REF!</definedName>
    <definedName name="BUNMECHG1" localSheetId="5">#REF!</definedName>
    <definedName name="BUNMECHG1" localSheetId="8">#REF!</definedName>
    <definedName name="BUNMECHG1" localSheetId="11">#REF!</definedName>
    <definedName name="BUNMECHG1" localSheetId="14">#REF!</definedName>
    <definedName name="BUNMECHG1">#REF!</definedName>
    <definedName name="BUNOFKWH" localSheetId="5">#REF!</definedName>
    <definedName name="BUNOFKWH" localSheetId="8">#REF!</definedName>
    <definedName name="BUNOFKWH" localSheetId="11">#REF!</definedName>
    <definedName name="BUNOFKWH" localSheetId="14">#REF!</definedName>
    <definedName name="BUNOFKWH">#REF!</definedName>
    <definedName name="BUNOPKWH" localSheetId="5">#REF!</definedName>
    <definedName name="BUNOPKWH" localSheetId="8">#REF!</definedName>
    <definedName name="BUNOPKWH" localSheetId="11">#REF!</definedName>
    <definedName name="BUNOPKWH" localSheetId="14">#REF!</definedName>
    <definedName name="BUNOPKWH">#REF!</definedName>
    <definedName name="BUNP1EC" localSheetId="5">#REF!</definedName>
    <definedName name="BUNP1EC" localSheetId="8">#REF!</definedName>
    <definedName name="BUNP1EC" localSheetId="11">#REF!</definedName>
    <definedName name="BUNP1EC" localSheetId="14">#REF!</definedName>
    <definedName name="BUNP1EC">#REF!</definedName>
    <definedName name="BUNP2EC" localSheetId="5">#REF!</definedName>
    <definedName name="BUNP2EC" localSheetId="8">#REF!</definedName>
    <definedName name="BUNP2EC" localSheetId="11">#REF!</definedName>
    <definedName name="BUNP2EC" localSheetId="14">#REF!</definedName>
    <definedName name="BUNP2EC">#REF!</definedName>
    <definedName name="BUNP3EC" localSheetId="5">#REF!</definedName>
    <definedName name="BUNP3EC" localSheetId="8">#REF!</definedName>
    <definedName name="BUNP3EC" localSheetId="11">#REF!</definedName>
    <definedName name="BUNP3EC" localSheetId="14">#REF!</definedName>
    <definedName name="BUNP3EC">#REF!</definedName>
    <definedName name="BUNP4EC" localSheetId="5">#REF!</definedName>
    <definedName name="BUNP4EC" localSheetId="8">#REF!</definedName>
    <definedName name="BUNP4EC" localSheetId="11">#REF!</definedName>
    <definedName name="BUNP4EC" localSheetId="14">#REF!</definedName>
    <definedName name="BUNP4EC">#REF!</definedName>
    <definedName name="BUNP5EC" localSheetId="5">#REF!</definedName>
    <definedName name="BUNP5EC" localSheetId="8">#REF!</definedName>
    <definedName name="BUNP5EC" localSheetId="11">#REF!</definedName>
    <definedName name="BUNP5EC" localSheetId="14">#REF!</definedName>
    <definedName name="BUNP5EC">#REF!</definedName>
    <definedName name="BUNPDMDCHG" localSheetId="5">#REF!</definedName>
    <definedName name="BUNPDMDCHG" localSheetId="8">#REF!</definedName>
    <definedName name="BUNPDMDCHG" localSheetId="11">#REF!</definedName>
    <definedName name="BUNPDMDCHG" localSheetId="14">#REF!</definedName>
    <definedName name="BUNPDMDCHG">#REF!</definedName>
    <definedName name="BUNRCHG" localSheetId="5">#REF!</definedName>
    <definedName name="BUNRCHG" localSheetId="8">#REF!</definedName>
    <definedName name="BUNRCHG" localSheetId="11">#REF!</definedName>
    <definedName name="BUNRCHG" localSheetId="14">#REF!</definedName>
    <definedName name="BUNRCHG">#REF!</definedName>
    <definedName name="BUNXKVA" localSheetId="5">#REF!</definedName>
    <definedName name="BUNXKVA" localSheetId="8">#REF!</definedName>
    <definedName name="BUNXKVA" localSheetId="11">#REF!</definedName>
    <definedName name="BUNXKVA" localSheetId="14">#REF!</definedName>
    <definedName name="BUNXKVA">#REF!</definedName>
    <definedName name="BUNXKVAPCT" localSheetId="5">#REF!</definedName>
    <definedName name="BUNXKVAPCT" localSheetId="8">#REF!</definedName>
    <definedName name="BUNXKVAPCT" localSheetId="11">#REF!</definedName>
    <definedName name="BUNXKVAPCT" localSheetId="14">#REF!</definedName>
    <definedName name="BUNXKVAPCT">#REF!</definedName>
    <definedName name="BUNXOFKW" localSheetId="5">#REF!</definedName>
    <definedName name="BUNXOFKW" localSheetId="8">#REF!</definedName>
    <definedName name="BUNXOFKW" localSheetId="11">#REF!</definedName>
    <definedName name="BUNXOFKW" localSheetId="14">#REF!</definedName>
    <definedName name="BUNXOFKW">#REF!</definedName>
    <definedName name="CALCPFCC" localSheetId="5">#REF!</definedName>
    <definedName name="CALCPFCC" localSheetId="8">#REF!</definedName>
    <definedName name="CALCPFCC" localSheetId="11">#REF!</definedName>
    <definedName name="CALCPFCC" localSheetId="14">#REF!</definedName>
    <definedName name="CALCPFCC">#REF!</definedName>
    <definedName name="CAPDEFA" localSheetId="5">#REF!</definedName>
    <definedName name="CAPDEFA" localSheetId="8">#REF!</definedName>
    <definedName name="CAPDEFA" localSheetId="11">#REF!</definedName>
    <definedName name="CAPDEFA" localSheetId="14">#REF!</definedName>
    <definedName name="CAPDEFA">#REF!</definedName>
    <definedName name="CBLKWH" localSheetId="5">#REF!</definedName>
    <definedName name="CBLKWH" localSheetId="8">#REF!</definedName>
    <definedName name="CBLKWH" localSheetId="11">#REF!</definedName>
    <definedName name="CBLKWH" localSheetId="14">#REF!</definedName>
    <definedName name="CBLKWH">#REF!</definedName>
    <definedName name="City" localSheetId="5">#REF!</definedName>
    <definedName name="City" localSheetId="8">#REF!</definedName>
    <definedName name="City" localSheetId="11">#REF!</definedName>
    <definedName name="City" localSheetId="14">#REF!</definedName>
    <definedName name="City">#REF!</definedName>
    <definedName name="CNTRCTDMND" localSheetId="5">#REF!</definedName>
    <definedName name="CNTRCTDMND" localSheetId="8">#REF!</definedName>
    <definedName name="CNTRCTDMND" localSheetId="11">#REF!</definedName>
    <definedName name="CNTRCTDMND" localSheetId="14">#REF!</definedName>
    <definedName name="CNTRCTDMND">#REF!</definedName>
    <definedName name="CoPhoneLine" localSheetId="5">#REF!</definedName>
    <definedName name="CoPhoneLine" localSheetId="8">#REF!</definedName>
    <definedName name="CoPhoneLine" localSheetId="11">#REF!</definedName>
    <definedName name="CoPhoneLine" localSheetId="14">#REF!</definedName>
    <definedName name="CoPhoneLine">#REF!</definedName>
    <definedName name="CRMOINTRPTHRS" localSheetId="5">#REF!</definedName>
    <definedName name="CRMOINTRPTHRS" localSheetId="8">#REF!</definedName>
    <definedName name="CRMOINTRPTHRS" localSheetId="11">#REF!</definedName>
    <definedName name="CRMOINTRPTHRS" localSheetId="14">#REF!</definedName>
    <definedName name="CRMOINTRPTHRS">#REF!</definedName>
    <definedName name="CRNTMOBTKWH" localSheetId="5">#REF!</definedName>
    <definedName name="CRNTMOBTKWH" localSheetId="8">#REF!</definedName>
    <definedName name="CRNTMOBTKWH" localSheetId="11">#REF!</definedName>
    <definedName name="CRNTMOBTKWH" localSheetId="14">#REF!</definedName>
    <definedName name="CRNTMOBTKWH">#REF!</definedName>
    <definedName name="CRNTMOFPKHRS" localSheetId="5">#REF!</definedName>
    <definedName name="CRNTMOFPKHRS" localSheetId="8">#REF!</definedName>
    <definedName name="CRNTMOFPKHRS" localSheetId="11">#REF!</definedName>
    <definedName name="CRNTMOFPKHRS" localSheetId="14">#REF!</definedName>
    <definedName name="CRNTMOFPKHRS">#REF!</definedName>
    <definedName name="CRNTMONPKHRS" localSheetId="5">#REF!</definedName>
    <definedName name="CRNTMONPKHRS" localSheetId="8">#REF!</definedName>
    <definedName name="CRNTMONPKHRS" localSheetId="11">#REF!</definedName>
    <definedName name="CRNTMONPKHRS" localSheetId="14">#REF!</definedName>
    <definedName name="CRNTMONPKHRS">#REF!</definedName>
    <definedName name="CRTLBLONPKHRS" localSheetId="5">#REF!</definedName>
    <definedName name="CRTLBLONPKHRS" localSheetId="8">#REF!</definedName>
    <definedName name="CRTLBLONPKHRS" localSheetId="11">#REF!</definedName>
    <definedName name="CRTLBLONPKHRS" localSheetId="14">#REF!</definedName>
    <definedName name="CRTLBLONPKHRS">#REF!</definedName>
    <definedName name="CRTLBLONPKKWH" localSheetId="5">#REF!</definedName>
    <definedName name="CRTLBLONPKKWH" localSheetId="8">#REF!</definedName>
    <definedName name="CRTLBLONPKKWH" localSheetId="11">#REF!</definedName>
    <definedName name="CRTLBLONPKKWH" localSheetId="14">#REF!</definedName>
    <definedName name="CRTLBLONPKKWH">#REF!</definedName>
    <definedName name="CSTMRCHG" localSheetId="5">#REF!</definedName>
    <definedName name="CSTMRCHG" localSheetId="8">#REF!</definedName>
    <definedName name="CSTMRCHG" localSheetId="11">#REF!</definedName>
    <definedName name="CSTMRCHG" localSheetId="14">#REF!</definedName>
    <definedName name="CSTMRCHG">#REF!</definedName>
    <definedName name="CurMoAddr1" localSheetId="5">#REF!</definedName>
    <definedName name="CurMoAddr1" localSheetId="8">#REF!</definedName>
    <definedName name="CurMoAddr1" localSheetId="11">#REF!</definedName>
    <definedName name="CurMoAddr1" localSheetId="14">#REF!</definedName>
    <definedName name="CurMoAddr1">#REF!</definedName>
    <definedName name="CurMoAddr2" localSheetId="5">#REF!</definedName>
    <definedName name="CurMoAddr2" localSheetId="8">#REF!</definedName>
    <definedName name="CurMoAddr2" localSheetId="11">#REF!</definedName>
    <definedName name="CurMoAddr2" localSheetId="14">#REF!</definedName>
    <definedName name="CurMoAddr2">#REF!</definedName>
    <definedName name="CurMoBTDetail" localSheetId="5">#REF!</definedName>
    <definedName name="CurMoBTDetail" localSheetId="8">#REF!</definedName>
    <definedName name="CurMoBTDetail" localSheetId="11">#REF!</definedName>
    <definedName name="CurMoBTDetail" localSheetId="14">#REF!</definedName>
    <definedName name="CurMoBTDetail">#REF!</definedName>
    <definedName name="CurMoBuyThrgh_Sheet" localSheetId="5">#REF!</definedName>
    <definedName name="CurMoBuyThrgh_Sheet" localSheetId="8">#REF!</definedName>
    <definedName name="CurMoBuyThrgh_Sheet" localSheetId="11">#REF!</definedName>
    <definedName name="CurMoBuyThrgh_Sheet" localSheetId="14">#REF!</definedName>
    <definedName name="CurMoBuyThrgh_Sheet">#REF!</definedName>
    <definedName name="CurMoCityStZip" localSheetId="5">#REF!</definedName>
    <definedName name="CurMoCityStZip" localSheetId="8">#REF!</definedName>
    <definedName name="CurMoCityStZip" localSheetId="11">#REF!</definedName>
    <definedName name="CurMoCityStZip" localSheetId="14">#REF!</definedName>
    <definedName name="CurMoCityStZip">#REF!</definedName>
    <definedName name="CurMoCustName" localSheetId="5">#REF!</definedName>
    <definedName name="CurMoCustName" localSheetId="8">#REF!</definedName>
    <definedName name="CurMoCustName" localSheetId="11">#REF!</definedName>
    <definedName name="CurMoCustName" localSheetId="14">#REF!</definedName>
    <definedName name="CurMoCustName">#REF!</definedName>
    <definedName name="CurMoExcessAmt" localSheetId="5">#REF!</definedName>
    <definedName name="CurMoExcessAmt" localSheetId="8">#REF!</definedName>
    <definedName name="CurMoExcessAmt" localSheetId="11">#REF!</definedName>
    <definedName name="CurMoExcessAmt" localSheetId="14">#REF!</definedName>
    <definedName name="CurMoExcessAmt">#REF!</definedName>
    <definedName name="CurMoGrTaxAmt" localSheetId="5">#REF!</definedName>
    <definedName name="CurMoGrTaxAmt" localSheetId="8">#REF!</definedName>
    <definedName name="CurMoGrTaxAmt" localSheetId="11">#REF!</definedName>
    <definedName name="CurMoGrTaxAmt" localSheetId="14">#REF!</definedName>
    <definedName name="CurMoGrTaxAmt">#REF!</definedName>
    <definedName name="CurMoKWHExcess" localSheetId="5">#REF!</definedName>
    <definedName name="CurMoKWHExcess" localSheetId="8">#REF!</definedName>
    <definedName name="CurMoKWHExcess" localSheetId="11">#REF!</definedName>
    <definedName name="CurMoKWHExcess" localSheetId="14">#REF!</definedName>
    <definedName name="CurMoKWHExcess">#REF!</definedName>
    <definedName name="CurMoKWHNotUsed" localSheetId="5">#REF!</definedName>
    <definedName name="CurMoKWHNotUsed" localSheetId="8">#REF!</definedName>
    <definedName name="CurMoKWHNotUsed" localSheetId="11">#REF!</definedName>
    <definedName name="CurMoKWHNotUsed" localSheetId="14">#REF!</definedName>
    <definedName name="CurMoKWHNotUsed">#REF!</definedName>
    <definedName name="CurMoKWHRes" localSheetId="5">#REF!</definedName>
    <definedName name="CurMoKWHRes" localSheetId="8">#REF!</definedName>
    <definedName name="CurMoKWHRes" localSheetId="11">#REF!</definedName>
    <definedName name="CurMoKWHRes" localSheetId="14">#REF!</definedName>
    <definedName name="CurMoKWHRes">#REF!</definedName>
    <definedName name="CurMoKWHSubTot" localSheetId="5">#REF!</definedName>
    <definedName name="CurMoKWHSubTot" localSheetId="8">#REF!</definedName>
    <definedName name="CurMoKWHSubTot" localSheetId="11">#REF!</definedName>
    <definedName name="CurMoKWHSubTot" localSheetId="14">#REF!</definedName>
    <definedName name="CurMoKWHSubTot">#REF!</definedName>
    <definedName name="CurMoKWHTot" localSheetId="5">#REF!</definedName>
    <definedName name="CurMoKWHTot" localSheetId="8">#REF!</definedName>
    <definedName name="CurMoKWHTot" localSheetId="11">#REF!</definedName>
    <definedName name="CurMoKWHTot" localSheetId="14">#REF!</definedName>
    <definedName name="CurMoKWHTot">#REF!</definedName>
    <definedName name="CurMoMtrMult" localSheetId="5">#REF!</definedName>
    <definedName name="CurMoMtrMult" localSheetId="8">#REF!</definedName>
    <definedName name="CurMoMtrMult" localSheetId="11">#REF!</definedName>
    <definedName name="CurMoMtrMult" localSheetId="14">#REF!</definedName>
    <definedName name="CurMoMtrMult">#REF!</definedName>
    <definedName name="CurMoNotUsedAmt" localSheetId="5">#REF!</definedName>
    <definedName name="CurMoNotUsedAmt" localSheetId="8">#REF!</definedName>
    <definedName name="CurMoNotUsedAmt" localSheetId="11">#REF!</definedName>
    <definedName name="CurMoNotUsedAmt" localSheetId="14">#REF!</definedName>
    <definedName name="CurMoNotUsedAmt">#REF!</definedName>
    <definedName name="CurMoResAmt" localSheetId="5">#REF!</definedName>
    <definedName name="CurMoResAmt" localSheetId="8">#REF!</definedName>
    <definedName name="CurMoResAmt" localSheetId="11">#REF!</definedName>
    <definedName name="CurMoResAmt" localSheetId="14">#REF!</definedName>
    <definedName name="CurMoResAmt">#REF!</definedName>
    <definedName name="CurMoSubTotAmt" localSheetId="5">#REF!</definedName>
    <definedName name="CurMoSubTotAmt" localSheetId="8">#REF!</definedName>
    <definedName name="CurMoSubTotAmt" localSheetId="11">#REF!</definedName>
    <definedName name="CurMoSubTotAmt" localSheetId="14">#REF!</definedName>
    <definedName name="CurMoSubTotAmt">#REF!</definedName>
    <definedName name="CurMoTotAmt" localSheetId="5">#REF!</definedName>
    <definedName name="CurMoTotAmt" localSheetId="8">#REF!</definedName>
    <definedName name="CurMoTotAmt" localSheetId="11">#REF!</definedName>
    <definedName name="CurMoTotAmt" localSheetId="14">#REF!</definedName>
    <definedName name="CurMoTotAmt">#REF!</definedName>
    <definedName name="CurrYear" localSheetId="5">#REF!</definedName>
    <definedName name="CurrYear" localSheetId="8">#REF!</definedName>
    <definedName name="CurrYear" localSheetId="11">#REF!</definedName>
    <definedName name="CurrYear" localSheetId="14">#REF!</definedName>
    <definedName name="CurrYear">#REF!</definedName>
    <definedName name="CustAddr1" localSheetId="5">#REF!</definedName>
    <definedName name="CustAddr1" localSheetId="8">#REF!</definedName>
    <definedName name="CustAddr1" localSheetId="11">#REF!</definedName>
    <definedName name="CustAddr1" localSheetId="14">#REF!</definedName>
    <definedName name="CustAddr1">#REF!</definedName>
    <definedName name="CustAddr2" localSheetId="5">#REF!</definedName>
    <definedName name="CustAddr2" localSheetId="8">#REF!</definedName>
    <definedName name="CustAddr2" localSheetId="11">#REF!</definedName>
    <definedName name="CustAddr2" localSheetId="14">#REF!</definedName>
    <definedName name="CustAddr2">#REF!</definedName>
    <definedName name="CustCityStZip" localSheetId="5">#REF!</definedName>
    <definedName name="CustCityStZip" localSheetId="8">#REF!</definedName>
    <definedName name="CustCityStZip" localSheetId="11">#REF!</definedName>
    <definedName name="CustCityStZip" localSheetId="14">#REF!</definedName>
    <definedName name="CustCityStZip">#REF!</definedName>
    <definedName name="CustName2" localSheetId="5">#REF!</definedName>
    <definedName name="CustName2" localSheetId="8">#REF!</definedName>
    <definedName name="CustName2" localSheetId="11">#REF!</definedName>
    <definedName name="CustName2" localSheetId="14">#REF!</definedName>
    <definedName name="CustName2">#REF!</definedName>
    <definedName name="CustTable" localSheetId="5">#REF!</definedName>
    <definedName name="CustTable" localSheetId="8">#REF!</definedName>
    <definedName name="CustTable" localSheetId="11">#REF!</definedName>
    <definedName name="CustTable" localSheetId="14">#REF!</definedName>
    <definedName name="CustTable">#REF!</definedName>
    <definedName name="DetailTotCbl" localSheetId="5">#REF!</definedName>
    <definedName name="DetailTotCbl" localSheetId="8">#REF!</definedName>
    <definedName name="DetailTotCbl" localSheetId="11">#REF!</definedName>
    <definedName name="DetailTotCbl" localSheetId="14">#REF!</definedName>
    <definedName name="DetailTotCbl">#REF!</definedName>
    <definedName name="DetailTotChg" localSheetId="5">#REF!</definedName>
    <definedName name="DetailTotChg" localSheetId="8">#REF!</definedName>
    <definedName name="DetailTotChg" localSheetId="11">#REF!</definedName>
    <definedName name="DetailTotChg" localSheetId="14">#REF!</definedName>
    <definedName name="DetailTotChg">#REF!</definedName>
    <definedName name="DetailTotKw" localSheetId="5">#REF!</definedName>
    <definedName name="DetailTotKw" localSheetId="8">#REF!</definedName>
    <definedName name="DetailTotKw" localSheetId="11">#REF!</definedName>
    <definedName name="DetailTotKw" localSheetId="14">#REF!</definedName>
    <definedName name="DetailTotKw">#REF!</definedName>
    <definedName name="DetailTotMargin" localSheetId="5">#REF!</definedName>
    <definedName name="DetailTotMargin" localSheetId="8">#REF!</definedName>
    <definedName name="DetailTotMargin" localSheetId="11">#REF!</definedName>
    <definedName name="DetailTotMargin" localSheetId="14">#REF!</definedName>
    <definedName name="DetailTotMargin">#REF!</definedName>
    <definedName name="DIRPCCHG" localSheetId="5">#REF!</definedName>
    <definedName name="DIRPCCHG" localSheetId="8">#REF!</definedName>
    <definedName name="DIRPCCHG" localSheetId="11">#REF!</definedName>
    <definedName name="DIRPCCHG" localSheetId="14">#REF!</definedName>
    <definedName name="DIRPCCHG">#REF!</definedName>
    <definedName name="DIRPDCHG1" localSheetId="5">#REF!</definedName>
    <definedName name="DIRPDCHG1" localSheetId="8">#REF!</definedName>
    <definedName name="DIRPDCHG1" localSheetId="11">#REF!</definedName>
    <definedName name="DIRPDCHG1" localSheetId="14">#REF!</definedName>
    <definedName name="DIRPDCHG1">#REF!</definedName>
    <definedName name="DIRPDCHG2" localSheetId="5">#REF!</definedName>
    <definedName name="DIRPDCHG2" localSheetId="8">#REF!</definedName>
    <definedName name="DIRPDCHG2" localSheetId="11">#REF!</definedName>
    <definedName name="DIRPDCHG2" localSheetId="14">#REF!</definedName>
    <definedName name="DIRPDCHG2">#REF!</definedName>
    <definedName name="DIRPECHG1" localSheetId="5">#REF!</definedName>
    <definedName name="DIRPECHG1" localSheetId="8">#REF!</definedName>
    <definedName name="DIRPECHG1" localSheetId="11">#REF!</definedName>
    <definedName name="DIRPECHG1" localSheetId="14">#REF!</definedName>
    <definedName name="DIRPECHG1">#REF!</definedName>
    <definedName name="DIRPECHGB1" localSheetId="5">#REF!</definedName>
    <definedName name="DIRPECHGB1" localSheetId="8">#REF!</definedName>
    <definedName name="DIRPECHGB1" localSheetId="11">#REF!</definedName>
    <definedName name="DIRPECHGB1" localSheetId="14">#REF!</definedName>
    <definedName name="DIRPECHGB1">#REF!</definedName>
    <definedName name="DIRPECHGB2" localSheetId="5">#REF!</definedName>
    <definedName name="DIRPECHGB2" localSheetId="8">#REF!</definedName>
    <definedName name="DIRPECHGB2" localSheetId="11">#REF!</definedName>
    <definedName name="DIRPECHGB2" localSheetId="14">#REF!</definedName>
    <definedName name="DIRPECHGB2">#REF!</definedName>
    <definedName name="DIRPECHGB3" localSheetId="5">#REF!</definedName>
    <definedName name="DIRPECHGB3" localSheetId="8">#REF!</definedName>
    <definedName name="DIRPECHGB3" localSheetId="11">#REF!</definedName>
    <definedName name="DIRPECHGB3" localSheetId="14">#REF!</definedName>
    <definedName name="DIRPECHGB3">#REF!</definedName>
    <definedName name="DIRPMECHG1" localSheetId="5">#REF!</definedName>
    <definedName name="DIRPMECHG1" localSheetId="8">#REF!</definedName>
    <definedName name="DIRPMECHG1" localSheetId="11">#REF!</definedName>
    <definedName name="DIRPMECHG1" localSheetId="14">#REF!</definedName>
    <definedName name="DIRPMECHG1">#REF!</definedName>
    <definedName name="DIRPMINDC" localSheetId="5">#REF!</definedName>
    <definedName name="DIRPMINDC" localSheetId="8">#REF!</definedName>
    <definedName name="DIRPMINDC" localSheetId="11">#REF!</definedName>
    <definedName name="DIRPMINDC" localSheetId="14">#REF!</definedName>
    <definedName name="DIRPMINDC">#REF!</definedName>
    <definedName name="DIRPMINEC" localSheetId="5">#REF!</definedName>
    <definedName name="DIRPMINEC" localSheetId="8">#REF!</definedName>
    <definedName name="DIRPMINEC" localSheetId="11">#REF!</definedName>
    <definedName name="DIRPMINEC" localSheetId="14">#REF!</definedName>
    <definedName name="DIRPMINEC">#REF!</definedName>
    <definedName name="DIRPOFKVA" localSheetId="5">#REF!</definedName>
    <definedName name="DIRPOFKVA" localSheetId="8">#REF!</definedName>
    <definedName name="DIRPOFKVA" localSheetId="11">#REF!</definedName>
    <definedName name="DIRPOFKVA" localSheetId="14">#REF!</definedName>
    <definedName name="DIRPOFKVA">#REF!</definedName>
    <definedName name="DIRPOFKW" localSheetId="5">#REF!</definedName>
    <definedName name="DIRPOFKW" localSheetId="8">#REF!</definedName>
    <definedName name="DIRPOFKW" localSheetId="11">#REF!</definedName>
    <definedName name="DIRPOFKW" localSheetId="14">#REF!</definedName>
    <definedName name="DIRPOFKW">#REF!</definedName>
    <definedName name="DIRPOFKWH" localSheetId="5">#REF!</definedName>
    <definedName name="DIRPOFKWH" localSheetId="8">#REF!</definedName>
    <definedName name="DIRPOFKWH" localSheetId="11">#REF!</definedName>
    <definedName name="DIRPOFKWH" localSheetId="14">#REF!</definedName>
    <definedName name="DIRPOFKWH">#REF!</definedName>
    <definedName name="DIRPOPKWH" localSheetId="5">#REF!</definedName>
    <definedName name="DIRPOPKWH" localSheetId="8">#REF!</definedName>
    <definedName name="DIRPOPKWH" localSheetId="11">#REF!</definedName>
    <definedName name="DIRPOPKWH" localSheetId="14">#REF!</definedName>
    <definedName name="DIRPOPKWH">#REF!</definedName>
    <definedName name="DIRPP1EC" localSheetId="5">#REF!</definedName>
    <definedName name="DIRPP1EC" localSheetId="8">#REF!</definedName>
    <definedName name="DIRPP1EC" localSheetId="11">#REF!</definedName>
    <definedName name="DIRPP1EC" localSheetId="14">#REF!</definedName>
    <definedName name="DIRPP1EC">#REF!</definedName>
    <definedName name="DIRPP2EC" localSheetId="5">#REF!</definedName>
    <definedName name="DIRPP2EC" localSheetId="8">#REF!</definedName>
    <definedName name="DIRPP2EC" localSheetId="11">#REF!</definedName>
    <definedName name="DIRPP2EC" localSheetId="14">#REF!</definedName>
    <definedName name="DIRPP2EC">#REF!</definedName>
    <definedName name="DIRPP3EC" localSheetId="5">#REF!</definedName>
    <definedName name="DIRPP3EC" localSheetId="8">#REF!</definedName>
    <definedName name="DIRPP3EC" localSheetId="11">#REF!</definedName>
    <definedName name="DIRPP3EC" localSheetId="14">#REF!</definedName>
    <definedName name="DIRPP3EC">#REF!</definedName>
    <definedName name="DIRPP4EC" localSheetId="5">#REF!</definedName>
    <definedName name="DIRPP4EC" localSheetId="8">#REF!</definedName>
    <definedName name="DIRPP4EC" localSheetId="11">#REF!</definedName>
    <definedName name="DIRPP4EC" localSheetId="14">#REF!</definedName>
    <definedName name="DIRPP4EC">#REF!</definedName>
    <definedName name="DIRPP5EC" localSheetId="5">#REF!</definedName>
    <definedName name="DIRPP5EC" localSheetId="8">#REF!</definedName>
    <definedName name="DIRPP5EC" localSheetId="11">#REF!</definedName>
    <definedName name="DIRPP5EC" localSheetId="14">#REF!</definedName>
    <definedName name="DIRPP5EC">#REF!</definedName>
    <definedName name="DIRPRCHG" localSheetId="5">#REF!</definedName>
    <definedName name="DIRPRCHG" localSheetId="8">#REF!</definedName>
    <definedName name="DIRPRCHG" localSheetId="11">#REF!</definedName>
    <definedName name="DIRPRCHG" localSheetId="14">#REF!</definedName>
    <definedName name="DIRPRCHG">#REF!</definedName>
    <definedName name="DisBlkKwhChg1" localSheetId="5">#REF!</definedName>
    <definedName name="DisBlkKwhChg1" localSheetId="8">#REF!</definedName>
    <definedName name="DisBlkKwhChg1" localSheetId="11">#REF!</definedName>
    <definedName name="DisBlkKwhChg1" localSheetId="14">#REF!</definedName>
    <definedName name="DisBlkKwhChg1">#REF!</definedName>
    <definedName name="DisBlkKwhChg2" localSheetId="5">#REF!</definedName>
    <definedName name="DisBlkKwhChg2" localSheetId="8">#REF!</definedName>
    <definedName name="DisBlkKwhChg2" localSheetId="11">#REF!</definedName>
    <definedName name="DisBlkKwhChg2" localSheetId="14">#REF!</definedName>
    <definedName name="DisBlkKwhChg2">#REF!</definedName>
    <definedName name="DisBlkKwhChg3" localSheetId="5">#REF!</definedName>
    <definedName name="DisBlkKwhChg3" localSheetId="8">#REF!</definedName>
    <definedName name="DisBlkKwhChg3" localSheetId="11">#REF!</definedName>
    <definedName name="DisBlkKwhChg3" localSheetId="14">#REF!</definedName>
    <definedName name="DisBlkKwhChg3">#REF!</definedName>
    <definedName name="DisBlkKwhChgT" localSheetId="5">#REF!</definedName>
    <definedName name="DisBlkKwhChgT" localSheetId="8">#REF!</definedName>
    <definedName name="DisBlkKwhChgT" localSheetId="11">#REF!</definedName>
    <definedName name="DisBlkKwhChgT" localSheetId="14">#REF!</definedName>
    <definedName name="DisBlkKwhChgT">#REF!</definedName>
    <definedName name="DisCustChg" localSheetId="5">#REF!</definedName>
    <definedName name="DisCustChg" localSheetId="8">#REF!</definedName>
    <definedName name="DisCustChg" localSheetId="11">#REF!</definedName>
    <definedName name="DisCustChg" localSheetId="14">#REF!</definedName>
    <definedName name="DisCustChg">#REF!</definedName>
    <definedName name="DisDmdChg1" localSheetId="5">#REF!</definedName>
    <definedName name="DisDmdChg1" localSheetId="8">#REF!</definedName>
    <definedName name="DisDmdChg1" localSheetId="11">#REF!</definedName>
    <definedName name="DisDmdChg1" localSheetId="14">#REF!</definedName>
    <definedName name="DisDmdChg1">#REF!</definedName>
    <definedName name="DisDmdChg2" localSheetId="5">#REF!</definedName>
    <definedName name="DisDmdChg2" localSheetId="8">#REF!</definedName>
    <definedName name="DisDmdChg2" localSheetId="11">#REF!</definedName>
    <definedName name="DisDmdChg2" localSheetId="14">#REF!</definedName>
    <definedName name="DisDmdChg2">#REF!</definedName>
    <definedName name="DisMEChg" localSheetId="5">#REF!</definedName>
    <definedName name="DisMEChg" localSheetId="8">#REF!</definedName>
    <definedName name="DisMEChg" localSheetId="11">#REF!</definedName>
    <definedName name="DisMEChg" localSheetId="14">#REF!</definedName>
    <definedName name="DisMEChg">#REF!</definedName>
    <definedName name="DisMinDChg" localSheetId="5">#REF!</definedName>
    <definedName name="DisMinDChg" localSheetId="8">#REF!</definedName>
    <definedName name="DisMinDChg" localSheetId="11">#REF!</definedName>
    <definedName name="DisMinDChg" localSheetId="14">#REF!</definedName>
    <definedName name="DisMinDChg">#REF!</definedName>
    <definedName name="DisMinEChg" localSheetId="5">#REF!</definedName>
    <definedName name="DisMinEChg" localSheetId="8">#REF!</definedName>
    <definedName name="DisMinEChg" localSheetId="11">#REF!</definedName>
    <definedName name="DisMinEChg" localSheetId="14">#REF!</definedName>
    <definedName name="DisMinEChg">#REF!</definedName>
    <definedName name="DisOffPkKwh" localSheetId="5">#REF!</definedName>
    <definedName name="DisOffPkKwh" localSheetId="8">#REF!</definedName>
    <definedName name="DisOffPkKwh" localSheetId="11">#REF!</definedName>
    <definedName name="DisOffPkKwh" localSheetId="14">#REF!</definedName>
    <definedName name="DisOffPkKwh">#REF!</definedName>
    <definedName name="DisOnPkKwh" localSheetId="5">#REF!</definedName>
    <definedName name="DisOnPkKwh" localSheetId="8">#REF!</definedName>
    <definedName name="DisOnPkKwh" localSheetId="11">#REF!</definedName>
    <definedName name="DisOnPkKwh" localSheetId="14">#REF!</definedName>
    <definedName name="DisOnPkKwh">#REF!</definedName>
    <definedName name="DisPL1Chg" localSheetId="5">#REF!</definedName>
    <definedName name="DisPL1Chg" localSheetId="8">#REF!</definedName>
    <definedName name="DisPL1Chg" localSheetId="11">#REF!</definedName>
    <definedName name="DisPL1Chg" localSheetId="14">#REF!</definedName>
    <definedName name="DisPL1Chg">#REF!</definedName>
    <definedName name="DisPL2Chg" localSheetId="5">#REF!</definedName>
    <definedName name="DisPL2Chg" localSheetId="8">#REF!</definedName>
    <definedName name="DisPL2Chg" localSheetId="11">#REF!</definedName>
    <definedName name="DisPL2Chg" localSheetId="14">#REF!</definedName>
    <definedName name="DisPL2Chg">#REF!</definedName>
    <definedName name="DisPL3Chg" localSheetId="5">#REF!</definedName>
    <definedName name="DisPL3Chg" localSheetId="8">#REF!</definedName>
    <definedName name="DisPL3Chg" localSheetId="11">#REF!</definedName>
    <definedName name="DisPL3Chg" localSheetId="14">#REF!</definedName>
    <definedName name="DisPL3Chg">#REF!</definedName>
    <definedName name="DisPL4Chg" localSheetId="5">#REF!</definedName>
    <definedName name="DisPL4Chg" localSheetId="8">#REF!</definedName>
    <definedName name="DisPL4Chg" localSheetId="11">#REF!</definedName>
    <definedName name="DisPL4Chg" localSheetId="14">#REF!</definedName>
    <definedName name="DisPL4Chg">#REF!</definedName>
    <definedName name="DisPL5Chg" localSheetId="5">#REF!</definedName>
    <definedName name="DisPL5Chg" localSheetId="8">#REF!</definedName>
    <definedName name="DisPL5Chg" localSheetId="11">#REF!</definedName>
    <definedName name="DisPL5Chg" localSheetId="14">#REF!</definedName>
    <definedName name="DisPL5Chg">#REF!</definedName>
    <definedName name="DisReactiveChg" localSheetId="5">#REF!</definedName>
    <definedName name="DisReactiveChg" localSheetId="8">#REF!</definedName>
    <definedName name="DisReactiveChg" localSheetId="11">#REF!</definedName>
    <definedName name="DisReactiveChg" localSheetId="14">#REF!</definedName>
    <definedName name="DisReactiveChg">#REF!</definedName>
    <definedName name="DisXOfpKvaChg" localSheetId="5">#REF!</definedName>
    <definedName name="DisXOfpKvaChg" localSheetId="8">#REF!</definedName>
    <definedName name="DisXOfpKvaChg" localSheetId="11">#REF!</definedName>
    <definedName name="DisXOfpKvaChg" localSheetId="14">#REF!</definedName>
    <definedName name="DisXOfpKvaChg">#REF!</definedName>
    <definedName name="DisXOfpKwChg" localSheetId="5">#REF!</definedName>
    <definedName name="DisXOfpKwChg" localSheetId="8">#REF!</definedName>
    <definedName name="DisXOfpKwChg" localSheetId="11">#REF!</definedName>
    <definedName name="DisXOfpKwChg" localSheetId="14">#REF!</definedName>
    <definedName name="DisXOfpKwChg">#REF!</definedName>
    <definedName name="DSTCCHG" localSheetId="5">#REF!</definedName>
    <definedName name="DSTCCHG" localSheetId="8">#REF!</definedName>
    <definedName name="DSTCCHG" localSheetId="11">#REF!</definedName>
    <definedName name="DSTCCHG" localSheetId="14">#REF!</definedName>
    <definedName name="DSTCCHG">#REF!</definedName>
    <definedName name="DSTDCHG1" localSheetId="5">#REF!</definedName>
    <definedName name="DSTDCHG1" localSheetId="8">#REF!</definedName>
    <definedName name="DSTDCHG1" localSheetId="11">#REF!</definedName>
    <definedName name="DSTDCHG1" localSheetId="14">#REF!</definedName>
    <definedName name="DSTDCHG1">#REF!</definedName>
    <definedName name="DSTDCHG2" localSheetId="5">#REF!</definedName>
    <definedName name="DSTDCHG2" localSheetId="8">#REF!</definedName>
    <definedName name="DSTDCHG2" localSheetId="11">#REF!</definedName>
    <definedName name="DSTDCHG2" localSheetId="14">#REF!</definedName>
    <definedName name="DSTDCHG2">#REF!</definedName>
    <definedName name="DSTECHG1" localSheetId="5">#REF!</definedName>
    <definedName name="DSTECHG1" localSheetId="8">#REF!</definedName>
    <definedName name="DSTECHG1" localSheetId="11">#REF!</definedName>
    <definedName name="DSTECHG1" localSheetId="14">#REF!</definedName>
    <definedName name="DSTECHG1">#REF!</definedName>
    <definedName name="DSTECHGB1" localSheetId="5">#REF!</definedName>
    <definedName name="DSTECHGB1" localSheetId="8">#REF!</definedName>
    <definedName name="DSTECHGB1" localSheetId="11">#REF!</definedName>
    <definedName name="DSTECHGB1" localSheetId="14">#REF!</definedName>
    <definedName name="DSTECHGB1">#REF!</definedName>
    <definedName name="DSTECHGB2" localSheetId="5">#REF!</definedName>
    <definedName name="DSTECHGB2" localSheetId="8">#REF!</definedName>
    <definedName name="DSTECHGB2" localSheetId="11">#REF!</definedName>
    <definedName name="DSTECHGB2" localSheetId="14">#REF!</definedName>
    <definedName name="DSTECHGB2">#REF!</definedName>
    <definedName name="DSTECHGB3" localSheetId="5">#REF!</definedName>
    <definedName name="DSTECHGB3" localSheetId="8">#REF!</definedName>
    <definedName name="DSTECHGB3" localSheetId="11">#REF!</definedName>
    <definedName name="DSTECHGB3" localSheetId="14">#REF!</definedName>
    <definedName name="DSTECHGB3">#REF!</definedName>
    <definedName name="DSTMECHG1" localSheetId="5">#REF!</definedName>
    <definedName name="DSTMECHG1" localSheetId="8">#REF!</definedName>
    <definedName name="DSTMECHG1" localSheetId="11">#REF!</definedName>
    <definedName name="DSTMECHG1" localSheetId="14">#REF!</definedName>
    <definedName name="DSTMECHG1">#REF!</definedName>
    <definedName name="DSTMINDC" localSheetId="5">#REF!</definedName>
    <definedName name="DSTMINDC" localSheetId="8">#REF!</definedName>
    <definedName name="DSTMINDC" localSheetId="11">#REF!</definedName>
    <definedName name="DSTMINDC" localSheetId="14">#REF!</definedName>
    <definedName name="DSTMINDC">#REF!</definedName>
    <definedName name="DSTMINEC" localSheetId="5">#REF!</definedName>
    <definedName name="DSTMINEC" localSheetId="8">#REF!</definedName>
    <definedName name="DSTMINEC" localSheetId="11">#REF!</definedName>
    <definedName name="DSTMINEC" localSheetId="14">#REF!</definedName>
    <definedName name="DSTMINEC">#REF!</definedName>
    <definedName name="DSTOFKWH" localSheetId="5">#REF!</definedName>
    <definedName name="DSTOFKWH" localSheetId="8">#REF!</definedName>
    <definedName name="DSTOFKWH" localSheetId="11">#REF!</definedName>
    <definedName name="DSTOFKWH" localSheetId="14">#REF!</definedName>
    <definedName name="DSTOFKWH">#REF!</definedName>
    <definedName name="DSTOPKWH" localSheetId="5">#REF!</definedName>
    <definedName name="DSTOPKWH" localSheetId="8">#REF!</definedName>
    <definedName name="DSTOPKWH" localSheetId="11">#REF!</definedName>
    <definedName name="DSTOPKWH" localSheetId="14">#REF!</definedName>
    <definedName name="DSTOPKWH">#REF!</definedName>
    <definedName name="DSTP1EC" localSheetId="5">#REF!</definedName>
    <definedName name="DSTP1EC" localSheetId="8">#REF!</definedName>
    <definedName name="DSTP1EC" localSheetId="11">#REF!</definedName>
    <definedName name="DSTP1EC" localSheetId="14">#REF!</definedName>
    <definedName name="DSTP1EC">#REF!</definedName>
    <definedName name="DSTP2EC" localSheetId="5">#REF!</definedName>
    <definedName name="DSTP2EC" localSheetId="8">#REF!</definedName>
    <definedName name="DSTP2EC" localSheetId="11">#REF!</definedName>
    <definedName name="DSTP2EC" localSheetId="14">#REF!</definedName>
    <definedName name="DSTP2EC">#REF!</definedName>
    <definedName name="DSTP3EC" localSheetId="5">#REF!</definedName>
    <definedName name="DSTP3EC" localSheetId="8">#REF!</definedName>
    <definedName name="DSTP3EC" localSheetId="11">#REF!</definedName>
    <definedName name="DSTP3EC" localSheetId="14">#REF!</definedName>
    <definedName name="DSTP3EC">#REF!</definedName>
    <definedName name="DSTP4EC" localSheetId="5">#REF!</definedName>
    <definedName name="DSTP4EC" localSheetId="8">#REF!</definedName>
    <definedName name="DSTP4EC" localSheetId="11">#REF!</definedName>
    <definedName name="DSTP4EC" localSheetId="14">#REF!</definedName>
    <definedName name="DSTP4EC">#REF!</definedName>
    <definedName name="DSTP5EC" localSheetId="5">#REF!</definedName>
    <definedName name="DSTP5EC" localSheetId="8">#REF!</definedName>
    <definedName name="DSTP5EC" localSheetId="11">#REF!</definedName>
    <definedName name="DSTP5EC" localSheetId="14">#REF!</definedName>
    <definedName name="DSTP5EC">#REF!</definedName>
    <definedName name="DSTRCHG" localSheetId="5">#REF!</definedName>
    <definedName name="DSTRCHG" localSheetId="8">#REF!</definedName>
    <definedName name="DSTRCHG" localSheetId="11">#REF!</definedName>
    <definedName name="DSTRCHG" localSheetId="14">#REF!</definedName>
    <definedName name="DSTRCHG">#REF!</definedName>
    <definedName name="DSTXOFKVA" localSheetId="5">#REF!</definedName>
    <definedName name="DSTXOFKVA" localSheetId="8">#REF!</definedName>
    <definedName name="DSTXOFKVA" localSheetId="11">#REF!</definedName>
    <definedName name="DSTXOFKVA" localSheetId="14">#REF!</definedName>
    <definedName name="DSTXOFKVA">#REF!</definedName>
    <definedName name="DSTXOFKW" localSheetId="5">#REF!</definedName>
    <definedName name="DSTXOFKW" localSheetId="8">#REF!</definedName>
    <definedName name="DSTXOFKW" localSheetId="11">#REF!</definedName>
    <definedName name="DSTXOFKW" localSheetId="14">#REF!</definedName>
    <definedName name="DSTXOFKW">#REF!</definedName>
    <definedName name="EDRBASE" localSheetId="5">#REF!</definedName>
    <definedName name="EDRBASE" localSheetId="8">#REF!</definedName>
    <definedName name="EDRBASE" localSheetId="11">#REF!</definedName>
    <definedName name="EDRBASE" localSheetId="14">#REF!</definedName>
    <definedName name="EDRBASE">#REF!</definedName>
    <definedName name="EDRDATE" localSheetId="5">#REF!</definedName>
    <definedName name="EDRDATE" localSheetId="8">#REF!</definedName>
    <definedName name="EDRDATE" localSheetId="11">#REF!</definedName>
    <definedName name="EDRDATE" localSheetId="14">#REF!</definedName>
    <definedName name="EDRDATE">#REF!</definedName>
    <definedName name="EDRDSCNT" localSheetId="5">#REF!</definedName>
    <definedName name="EDRDSCNT" localSheetId="8">#REF!</definedName>
    <definedName name="EDRDSCNT" localSheetId="11">#REF!</definedName>
    <definedName name="EDRDSCNT" localSheetId="14">#REF!</definedName>
    <definedName name="EDRDSCNT">#REF!</definedName>
    <definedName name="EDRLVLPCT" localSheetId="5">#REF!</definedName>
    <definedName name="EDRLVLPCT" localSheetId="8">#REF!</definedName>
    <definedName name="EDRLVLPCT" localSheetId="11">#REF!</definedName>
    <definedName name="EDRLVLPCT" localSheetId="14">#REF!</definedName>
    <definedName name="EDRLVLPCT">#REF!</definedName>
    <definedName name="EDRTYPE" localSheetId="5">#REF!</definedName>
    <definedName name="EDRTYPE" localSheetId="8">#REF!</definedName>
    <definedName name="EDRTYPE" localSheetId="11">#REF!</definedName>
    <definedName name="EDRTYPE" localSheetId="14">#REF!</definedName>
    <definedName name="EDRTYPE">#REF!</definedName>
    <definedName name="EffDate" localSheetId="5">#REF!</definedName>
    <definedName name="EffDate" localSheetId="8">#REF!</definedName>
    <definedName name="EffDate" localSheetId="11">#REF!</definedName>
    <definedName name="EffDate" localSheetId="14">#REF!</definedName>
    <definedName name="EffDate">#REF!</definedName>
    <definedName name="ELKMCGN1" localSheetId="5">#REF!</definedName>
    <definedName name="ELKMCGN1" localSheetId="8">#REF!</definedName>
    <definedName name="ELKMCGN1" localSheetId="11">#REF!</definedName>
    <definedName name="ELKMCGN1" localSheetId="14">#REF!</definedName>
    <definedName name="ELKMCGN1">#REF!</definedName>
    <definedName name="ELKMCGN2" localSheetId="5">#REF!</definedName>
    <definedName name="ELKMCGN2" localSheetId="8">#REF!</definedName>
    <definedName name="ELKMCGN2" localSheetId="11">#REF!</definedName>
    <definedName name="ELKMCGN2" localSheetId="14">#REF!</definedName>
    <definedName name="ELKMCGN2">#REF!</definedName>
    <definedName name="ENDDTM" localSheetId="5">#REF!</definedName>
    <definedName name="ENDDTM" localSheetId="8">#REF!</definedName>
    <definedName name="ENDDTM" localSheetId="11">#REF!</definedName>
    <definedName name="ENDDTM" localSheetId="14">#REF!</definedName>
    <definedName name="ENDDTM">#REF!</definedName>
    <definedName name="ENDTIME" localSheetId="5">#REF!</definedName>
    <definedName name="ENDTIME" localSheetId="8">#REF!</definedName>
    <definedName name="ENDTIME" localSheetId="11">#REF!</definedName>
    <definedName name="ENDTIME" localSheetId="14">#REF!</definedName>
    <definedName name="ENDTIME">#REF!</definedName>
    <definedName name="EstExcessAmt" localSheetId="5">#REF!</definedName>
    <definedName name="EstExcessAmt" localSheetId="8">#REF!</definedName>
    <definedName name="EstExcessAmt" localSheetId="11">#REF!</definedName>
    <definedName name="EstExcessAmt" localSheetId="14">#REF!</definedName>
    <definedName name="EstExcessAmt">#REF!</definedName>
    <definedName name="EstGrTaxAmt" localSheetId="5">#REF!</definedName>
    <definedName name="EstGrTaxAmt" localSheetId="8">#REF!</definedName>
    <definedName name="EstGrTaxAmt" localSheetId="11">#REF!</definedName>
    <definedName name="EstGrTaxAmt" localSheetId="14">#REF!</definedName>
    <definedName name="EstGrTaxAmt">#REF!</definedName>
    <definedName name="EstKWHExcess" localSheetId="5">#REF!</definedName>
    <definedName name="EstKWHExcess" localSheetId="8">#REF!</definedName>
    <definedName name="EstKWHExcess" localSheetId="11">#REF!</definedName>
    <definedName name="EstKWHExcess" localSheetId="14">#REF!</definedName>
    <definedName name="EstKWHExcess">#REF!</definedName>
    <definedName name="EstKWHNotUsed" localSheetId="5">#REF!</definedName>
    <definedName name="EstKWHNotUsed" localSheetId="8">#REF!</definedName>
    <definedName name="EstKWHNotUsed" localSheetId="11">#REF!</definedName>
    <definedName name="EstKWHNotUsed" localSheetId="14">#REF!</definedName>
    <definedName name="EstKWHNotUsed">#REF!</definedName>
    <definedName name="EstKWHRes" localSheetId="5">#REF!</definedName>
    <definedName name="EstKWHRes" localSheetId="8">#REF!</definedName>
    <definedName name="EstKWHRes" localSheetId="11">#REF!</definedName>
    <definedName name="EstKWHRes" localSheetId="14">#REF!</definedName>
    <definedName name="EstKWHRes">#REF!</definedName>
    <definedName name="EstKWHSubTot" localSheetId="5">#REF!</definedName>
    <definedName name="EstKWHSubTot" localSheetId="8">#REF!</definedName>
    <definedName name="EstKWHSubTot" localSheetId="11">#REF!</definedName>
    <definedName name="EstKWHSubTot" localSheetId="14">#REF!</definedName>
    <definedName name="EstKWHSubTot">#REF!</definedName>
    <definedName name="EstKWHTot" localSheetId="5">#REF!</definedName>
    <definedName name="EstKWHTot" localSheetId="8">#REF!</definedName>
    <definedName name="EstKWHTot" localSheetId="11">#REF!</definedName>
    <definedName name="EstKWHTot" localSheetId="14">#REF!</definedName>
    <definedName name="EstKWHTot">#REF!</definedName>
    <definedName name="EstNotUsedAmt" localSheetId="5">#REF!</definedName>
    <definedName name="EstNotUsedAmt" localSheetId="8">#REF!</definedName>
    <definedName name="EstNotUsedAmt" localSheetId="11">#REF!</definedName>
    <definedName name="EstNotUsedAmt" localSheetId="14">#REF!</definedName>
    <definedName name="EstNotUsedAmt">#REF!</definedName>
    <definedName name="EstResAmt" localSheetId="5">#REF!</definedName>
    <definedName name="EstResAmt" localSheetId="8">#REF!</definedName>
    <definedName name="EstResAmt" localSheetId="11">#REF!</definedName>
    <definedName name="EstResAmt" localSheetId="14">#REF!</definedName>
    <definedName name="EstResAmt">#REF!</definedName>
    <definedName name="EstSubTotAmt" localSheetId="5">#REF!</definedName>
    <definedName name="EstSubTotAmt" localSheetId="8">#REF!</definedName>
    <definedName name="EstSubTotAmt" localSheetId="11">#REF!</definedName>
    <definedName name="EstSubTotAmt" localSheetId="14">#REF!</definedName>
    <definedName name="EstSubTotAmt">#REF!</definedName>
    <definedName name="EstTotAmt" localSheetId="5">#REF!</definedName>
    <definedName name="EstTotAmt" localSheetId="8">#REF!</definedName>
    <definedName name="EstTotAmt" localSheetId="11">#REF!</definedName>
    <definedName name="EstTotAmt" localSheetId="14">#REF!</definedName>
    <definedName name="EstTotAmt">#REF!</definedName>
    <definedName name="EXCSKVACHG" localSheetId="5">#REF!</definedName>
    <definedName name="EXCSKVACHG" localSheetId="8">#REF!</definedName>
    <definedName name="EXCSKVACHG" localSheetId="11">#REF!</definedName>
    <definedName name="EXCSKVACHG" localSheetId="14">#REF!</definedName>
    <definedName name="EXCSKVACHG">#REF!</definedName>
    <definedName name="EXCSKVADMND" localSheetId="5">#REF!</definedName>
    <definedName name="EXCSKVADMND" localSheetId="8">#REF!</definedName>
    <definedName name="EXCSKVADMND" localSheetId="11">#REF!</definedName>
    <definedName name="EXCSKVADMND" localSheetId="14">#REF!</definedName>
    <definedName name="EXCSKVADMND">#REF!</definedName>
    <definedName name="EXCSKVAR" localSheetId="5">#REF!</definedName>
    <definedName name="EXCSKVAR" localSheetId="8">#REF!</definedName>
    <definedName name="EXCSKVAR" localSheetId="11">#REF!</definedName>
    <definedName name="EXCSKVAR" localSheetId="14">#REF!</definedName>
    <definedName name="EXCSKVAR">#REF!</definedName>
    <definedName name="FIRMKWH" localSheetId="5">#REF!</definedName>
    <definedName name="FIRMKWH" localSheetId="8">#REF!</definedName>
    <definedName name="FIRMKWH" localSheetId="11">#REF!</definedName>
    <definedName name="FIRMKWH" localSheetId="14">#REF!</definedName>
    <definedName name="FIRMKWH">#REF!</definedName>
    <definedName name="FIRSTDAY" localSheetId="5">#REF!</definedName>
    <definedName name="FIRSTDAY" localSheetId="8">#REF!</definedName>
    <definedName name="FIRSTDAY" localSheetId="11">#REF!</definedName>
    <definedName name="FIRSTDAY" localSheetId="14">#REF!</definedName>
    <definedName name="FIRSTDAY">#REF!</definedName>
    <definedName name="FRMCPCT" localSheetId="5">#REF!</definedName>
    <definedName name="FRMCPCT" localSheetId="8">#REF!</definedName>
    <definedName name="FRMCPCT" localSheetId="11">#REF!</definedName>
    <definedName name="FRMCPCT" localSheetId="14">#REF!</definedName>
    <definedName name="FRMCPCT">#REF!</definedName>
    <definedName name="FUELCHG" localSheetId="5">#REF!</definedName>
    <definedName name="FUELCHG" localSheetId="8">#REF!</definedName>
    <definedName name="FUELCHG" localSheetId="11">#REF!</definedName>
    <definedName name="FUELCHG" localSheetId="14">#REF!</definedName>
    <definedName name="FUELCHG">#REF!</definedName>
    <definedName name="FUELRATE" localSheetId="5">#REF!</definedName>
    <definedName name="FUELRATE" localSheetId="8">#REF!</definedName>
    <definedName name="FUELRATE" localSheetId="11">#REF!</definedName>
    <definedName name="FUELRATE" localSheetId="14">#REF!</definedName>
    <definedName name="FUELRATE">#REF!</definedName>
    <definedName name="GenBlkKwhChg1" localSheetId="5">#REF!</definedName>
    <definedName name="GenBlkKwhChg1" localSheetId="8">#REF!</definedName>
    <definedName name="GenBlkKwhChg1" localSheetId="11">#REF!</definedName>
    <definedName name="GenBlkKwhChg1" localSheetId="14">#REF!</definedName>
    <definedName name="GenBlkKwhChg1">#REF!</definedName>
    <definedName name="GenBlkKwhChg2" localSheetId="5">#REF!</definedName>
    <definedName name="GenBlkKwhChg2" localSheetId="8">#REF!</definedName>
    <definedName name="GenBlkKwhChg2" localSheetId="11">#REF!</definedName>
    <definedName name="GenBlkKwhChg2" localSheetId="14">#REF!</definedName>
    <definedName name="GenBlkKwhChg2">#REF!</definedName>
    <definedName name="GenBlkKwhChg3" localSheetId="5">#REF!</definedName>
    <definedName name="GenBlkKwhChg3" localSheetId="8">#REF!</definedName>
    <definedName name="GenBlkKwhChg3" localSheetId="11">#REF!</definedName>
    <definedName name="GenBlkKwhChg3" localSheetId="14">#REF!</definedName>
    <definedName name="GenBlkKwhChg3">#REF!</definedName>
    <definedName name="GenBlkKwhChgT" localSheetId="5">#REF!</definedName>
    <definedName name="GenBlkKwhChgT" localSheetId="8">#REF!</definedName>
    <definedName name="GenBlkKwhChgT" localSheetId="11">#REF!</definedName>
    <definedName name="GenBlkKwhChgT" localSheetId="14">#REF!</definedName>
    <definedName name="GenBlkKwhChgT">#REF!</definedName>
    <definedName name="GENCCHG" localSheetId="5">#REF!</definedName>
    <definedName name="GENCCHG" localSheetId="8">#REF!</definedName>
    <definedName name="GENCCHG" localSheetId="11">#REF!</definedName>
    <definedName name="GENCCHG" localSheetId="14">#REF!</definedName>
    <definedName name="GENCCHG">#REF!</definedName>
    <definedName name="GenCustChg" localSheetId="5">#REF!</definedName>
    <definedName name="GenCustChg" localSheetId="8">#REF!</definedName>
    <definedName name="GenCustChg" localSheetId="11">#REF!</definedName>
    <definedName name="GenCustChg" localSheetId="14">#REF!</definedName>
    <definedName name="GenCustChg">#REF!</definedName>
    <definedName name="GENDCHG1" localSheetId="5">#REF!</definedName>
    <definedName name="GENDCHG1" localSheetId="8">#REF!</definedName>
    <definedName name="GENDCHG1" localSheetId="11">#REF!</definedName>
    <definedName name="GENDCHG1" localSheetId="14">#REF!</definedName>
    <definedName name="GENDCHG1">#REF!</definedName>
    <definedName name="GENDCHG2" localSheetId="5">#REF!</definedName>
    <definedName name="GENDCHG2" localSheetId="8">#REF!</definedName>
    <definedName name="GENDCHG2" localSheetId="11">#REF!</definedName>
    <definedName name="GENDCHG2" localSheetId="14">#REF!</definedName>
    <definedName name="GENDCHG2">#REF!</definedName>
    <definedName name="GenDmdChg1" localSheetId="5">#REF!</definedName>
    <definedName name="GenDmdChg1" localSheetId="8">#REF!</definedName>
    <definedName name="GenDmdChg1" localSheetId="11">#REF!</definedName>
    <definedName name="GenDmdChg1" localSheetId="14">#REF!</definedName>
    <definedName name="GenDmdChg1">#REF!</definedName>
    <definedName name="GenDmdChg2" localSheetId="5">#REF!</definedName>
    <definedName name="GenDmdChg2" localSheetId="8">#REF!</definedName>
    <definedName name="GenDmdChg2" localSheetId="11">#REF!</definedName>
    <definedName name="GenDmdChg2" localSheetId="14">#REF!</definedName>
    <definedName name="GenDmdChg2">#REF!</definedName>
    <definedName name="GENECHG1" localSheetId="5">#REF!</definedName>
    <definedName name="GENECHG1" localSheetId="8">#REF!</definedName>
    <definedName name="GENECHG1" localSheetId="11">#REF!</definedName>
    <definedName name="GENECHG1" localSheetId="14">#REF!</definedName>
    <definedName name="GENECHG1">#REF!</definedName>
    <definedName name="GENECHGB1" localSheetId="5">#REF!</definedName>
    <definedName name="GENECHGB1" localSheetId="8">#REF!</definedName>
    <definedName name="GENECHGB1" localSheetId="11">#REF!</definedName>
    <definedName name="GENECHGB1" localSheetId="14">#REF!</definedName>
    <definedName name="GENECHGB1">#REF!</definedName>
    <definedName name="GENECHGB2" localSheetId="5">#REF!</definedName>
    <definedName name="GENECHGB2" localSheetId="8">#REF!</definedName>
    <definedName name="GENECHGB2" localSheetId="11">#REF!</definedName>
    <definedName name="GENECHGB2" localSheetId="14">#REF!</definedName>
    <definedName name="GENECHGB2">#REF!</definedName>
    <definedName name="GENECHGB3" localSheetId="5">#REF!</definedName>
    <definedName name="GENECHGB3" localSheetId="8">#REF!</definedName>
    <definedName name="GENECHGB3" localSheetId="11">#REF!</definedName>
    <definedName name="GENECHGB3" localSheetId="14">#REF!</definedName>
    <definedName name="GENECHGB3">#REF!</definedName>
    <definedName name="GenMEChg" localSheetId="5">#REF!</definedName>
    <definedName name="GenMEChg" localSheetId="8">#REF!</definedName>
    <definedName name="GenMEChg" localSheetId="11">#REF!</definedName>
    <definedName name="GenMEChg" localSheetId="14">#REF!</definedName>
    <definedName name="GenMEChg">#REF!</definedName>
    <definedName name="GENMECHG1" localSheetId="5">#REF!</definedName>
    <definedName name="GENMECHG1" localSheetId="8">#REF!</definedName>
    <definedName name="GENMECHG1" localSheetId="11">#REF!</definedName>
    <definedName name="GENMECHG1" localSheetId="14">#REF!</definedName>
    <definedName name="GENMECHG1">#REF!</definedName>
    <definedName name="GENMINDC" localSheetId="5">#REF!</definedName>
    <definedName name="GENMINDC" localSheetId="8">#REF!</definedName>
    <definedName name="GENMINDC" localSheetId="11">#REF!</definedName>
    <definedName name="GENMINDC" localSheetId="14">#REF!</definedName>
    <definedName name="GENMINDC">#REF!</definedName>
    <definedName name="GenMinDChg" localSheetId="5">#REF!</definedName>
    <definedName name="GenMinDChg" localSheetId="8">#REF!</definedName>
    <definedName name="GenMinDChg" localSheetId="11">#REF!</definedName>
    <definedName name="GenMinDChg" localSheetId="14">#REF!</definedName>
    <definedName name="GenMinDChg">#REF!</definedName>
    <definedName name="GENMINEC" localSheetId="5">#REF!</definedName>
    <definedName name="GENMINEC" localSheetId="8">#REF!</definedName>
    <definedName name="GENMINEC" localSheetId="11">#REF!</definedName>
    <definedName name="GENMINEC" localSheetId="14">#REF!</definedName>
    <definedName name="GENMINEC">#REF!</definedName>
    <definedName name="GenMinEChg" localSheetId="5">#REF!</definedName>
    <definedName name="GenMinEChg" localSheetId="8">#REF!</definedName>
    <definedName name="GenMinEChg" localSheetId="11">#REF!</definedName>
    <definedName name="GenMinEChg" localSheetId="14">#REF!</definedName>
    <definedName name="GenMinEChg">#REF!</definedName>
    <definedName name="GenOffPkKwh" localSheetId="5">#REF!</definedName>
    <definedName name="GenOffPkKwh" localSheetId="8">#REF!</definedName>
    <definedName name="GenOffPkKwh" localSheetId="11">#REF!</definedName>
    <definedName name="GenOffPkKwh" localSheetId="14">#REF!</definedName>
    <definedName name="GenOffPkKwh">#REF!</definedName>
    <definedName name="GENOFKWH" localSheetId="5">#REF!</definedName>
    <definedName name="GENOFKWH" localSheetId="8">#REF!</definedName>
    <definedName name="GENOFKWH" localSheetId="11">#REF!</definedName>
    <definedName name="GENOFKWH" localSheetId="14">#REF!</definedName>
    <definedName name="GENOFKWH">#REF!</definedName>
    <definedName name="GenOnPkKwh" localSheetId="5">#REF!</definedName>
    <definedName name="GenOnPkKwh" localSheetId="8">#REF!</definedName>
    <definedName name="GenOnPkKwh" localSheetId="11">#REF!</definedName>
    <definedName name="GenOnPkKwh" localSheetId="14">#REF!</definedName>
    <definedName name="GenOnPkKwh">#REF!</definedName>
    <definedName name="GENOPKWH" localSheetId="5">#REF!</definedName>
    <definedName name="GENOPKWH" localSheetId="8">#REF!</definedName>
    <definedName name="GENOPKWH" localSheetId="11">#REF!</definedName>
    <definedName name="GENOPKWH" localSheetId="14">#REF!</definedName>
    <definedName name="GENOPKWH">#REF!</definedName>
    <definedName name="GENP1EC" localSheetId="5">#REF!</definedName>
    <definedName name="GENP1EC" localSheetId="8">#REF!</definedName>
    <definedName name="GENP1EC" localSheetId="11">#REF!</definedName>
    <definedName name="GENP1EC" localSheetId="14">#REF!</definedName>
    <definedName name="GENP1EC">#REF!</definedName>
    <definedName name="GENP2EC" localSheetId="5">#REF!</definedName>
    <definedName name="GENP2EC" localSheetId="8">#REF!</definedName>
    <definedName name="GENP2EC" localSheetId="11">#REF!</definedName>
    <definedName name="GENP2EC" localSheetId="14">#REF!</definedName>
    <definedName name="GENP2EC">#REF!</definedName>
    <definedName name="GENP3EC" localSheetId="5">#REF!</definedName>
    <definedName name="GENP3EC" localSheetId="8">#REF!</definedName>
    <definedName name="GENP3EC" localSheetId="11">#REF!</definedName>
    <definedName name="GENP3EC" localSheetId="14">#REF!</definedName>
    <definedName name="GENP3EC">#REF!</definedName>
    <definedName name="GENP4EC" localSheetId="5">#REF!</definedName>
    <definedName name="GENP4EC" localSheetId="8">#REF!</definedName>
    <definedName name="GENP4EC" localSheetId="11">#REF!</definedName>
    <definedName name="GENP4EC" localSheetId="14">#REF!</definedName>
    <definedName name="GENP4EC">#REF!</definedName>
    <definedName name="GENP5EC" localSheetId="5">#REF!</definedName>
    <definedName name="GENP5EC" localSheetId="8">#REF!</definedName>
    <definedName name="GENP5EC" localSheetId="11">#REF!</definedName>
    <definedName name="GENP5EC" localSheetId="14">#REF!</definedName>
    <definedName name="GENP5EC">#REF!</definedName>
    <definedName name="GenPL1Chg" localSheetId="5">#REF!</definedName>
    <definedName name="GenPL1Chg" localSheetId="8">#REF!</definedName>
    <definedName name="GenPL1Chg" localSheetId="11">#REF!</definedName>
    <definedName name="GenPL1Chg" localSheetId="14">#REF!</definedName>
    <definedName name="GenPL1Chg">#REF!</definedName>
    <definedName name="GenPL2Chg" localSheetId="5">#REF!</definedName>
    <definedName name="GenPL2Chg" localSheetId="8">#REF!</definedName>
    <definedName name="GenPL2Chg" localSheetId="11">#REF!</definedName>
    <definedName name="GenPL2Chg" localSheetId="14">#REF!</definedName>
    <definedName name="GenPL2Chg">#REF!</definedName>
    <definedName name="GenPL3Chg" localSheetId="5">#REF!</definedName>
    <definedName name="GenPL3Chg" localSheetId="8">#REF!</definedName>
    <definedName name="GenPL3Chg" localSheetId="11">#REF!</definedName>
    <definedName name="GenPL3Chg" localSheetId="14">#REF!</definedName>
    <definedName name="GenPL3Chg">#REF!</definedName>
    <definedName name="GenPL4Chg" localSheetId="5">#REF!</definedName>
    <definedName name="GenPL4Chg" localSheetId="8">#REF!</definedName>
    <definedName name="GenPL4Chg" localSheetId="11">#REF!</definedName>
    <definedName name="GenPL4Chg" localSheetId="14">#REF!</definedName>
    <definedName name="GenPL4Chg">#REF!</definedName>
    <definedName name="GenPL5Chg" localSheetId="5">#REF!</definedName>
    <definedName name="GenPL5Chg" localSheetId="8">#REF!</definedName>
    <definedName name="GenPL5Chg" localSheetId="11">#REF!</definedName>
    <definedName name="GenPL5Chg" localSheetId="14">#REF!</definedName>
    <definedName name="GenPL5Chg">#REF!</definedName>
    <definedName name="GENRCHG" localSheetId="5">#REF!</definedName>
    <definedName name="GENRCHG" localSheetId="8">#REF!</definedName>
    <definedName name="GENRCHG" localSheetId="11">#REF!</definedName>
    <definedName name="GENRCHG" localSheetId="14">#REF!</definedName>
    <definedName name="GENRCHG">#REF!</definedName>
    <definedName name="GenReactiveChg" localSheetId="5">#REF!</definedName>
    <definedName name="GenReactiveChg" localSheetId="8">#REF!</definedName>
    <definedName name="GenReactiveChg" localSheetId="11">#REF!</definedName>
    <definedName name="GenReactiveChg" localSheetId="14">#REF!</definedName>
    <definedName name="GenReactiveChg">#REF!</definedName>
    <definedName name="GENXOFKVA" localSheetId="5">#REF!</definedName>
    <definedName name="GENXOFKVA" localSheetId="8">#REF!</definedName>
    <definedName name="GENXOFKVA" localSheetId="11">#REF!</definedName>
    <definedName name="GENXOFKVA" localSheetId="14">#REF!</definedName>
    <definedName name="GENXOFKVA">#REF!</definedName>
    <definedName name="GENXOFKW" localSheetId="5">#REF!</definedName>
    <definedName name="GENXOFKW" localSheetId="8">#REF!</definedName>
    <definedName name="GENXOFKW" localSheetId="11">#REF!</definedName>
    <definedName name="GENXOFKW" localSheetId="14">#REF!</definedName>
    <definedName name="GENXOFKW">#REF!</definedName>
    <definedName name="GenXOfpKvaChg" localSheetId="5">#REF!</definedName>
    <definedName name="GenXOfpKvaChg" localSheetId="8">#REF!</definedName>
    <definedName name="GenXOfpKvaChg" localSheetId="11">#REF!</definedName>
    <definedName name="GenXOfpKvaChg" localSheetId="14">#REF!</definedName>
    <definedName name="GenXOfpKvaChg">#REF!</definedName>
    <definedName name="GenXOfpKwChg" localSheetId="5">#REF!</definedName>
    <definedName name="GenXOfpKwChg" localSheetId="8">#REF!</definedName>
    <definedName name="GenXOfpKwChg" localSheetId="11">#REF!</definedName>
    <definedName name="GenXOfpKwChg" localSheetId="14">#REF!</definedName>
    <definedName name="GenXOfpKwChg">#REF!</definedName>
    <definedName name="GIRPCCHG" localSheetId="5">#REF!</definedName>
    <definedName name="GIRPCCHG" localSheetId="8">#REF!</definedName>
    <definedName name="GIRPCCHG" localSheetId="11">#REF!</definedName>
    <definedName name="GIRPCCHG" localSheetId="14">#REF!</definedName>
    <definedName name="GIRPCCHG">#REF!</definedName>
    <definedName name="GIRPDCHG1" localSheetId="5">#REF!</definedName>
    <definedName name="GIRPDCHG1" localSheetId="8">#REF!</definedName>
    <definedName name="GIRPDCHG1" localSheetId="11">#REF!</definedName>
    <definedName name="GIRPDCHG1" localSheetId="14">#REF!</definedName>
    <definedName name="GIRPDCHG1">#REF!</definedName>
    <definedName name="GIRPDCHG2" localSheetId="5">#REF!</definedName>
    <definedName name="GIRPDCHG2" localSheetId="8">#REF!</definedName>
    <definedName name="GIRPDCHG2" localSheetId="11">#REF!</definedName>
    <definedName name="GIRPDCHG2" localSheetId="14">#REF!</definedName>
    <definedName name="GIRPDCHG2">#REF!</definedName>
    <definedName name="GIRPECHG1" localSheetId="5">#REF!</definedName>
    <definedName name="GIRPECHG1" localSheetId="8">#REF!</definedName>
    <definedName name="GIRPECHG1" localSheetId="11">#REF!</definedName>
    <definedName name="GIRPECHG1" localSheetId="14">#REF!</definedName>
    <definedName name="GIRPECHG1">#REF!</definedName>
    <definedName name="GIRPECHGB1" localSheetId="5">#REF!</definedName>
    <definedName name="GIRPECHGB1" localSheetId="8">#REF!</definedName>
    <definedName name="GIRPECHGB1" localSheetId="11">#REF!</definedName>
    <definedName name="GIRPECHGB1" localSheetId="14">#REF!</definedName>
    <definedName name="GIRPECHGB1">#REF!</definedName>
    <definedName name="GIRPECHGB2" localSheetId="5">#REF!</definedName>
    <definedName name="GIRPECHGB2" localSheetId="8">#REF!</definedName>
    <definedName name="GIRPECHGB2" localSheetId="11">#REF!</definedName>
    <definedName name="GIRPECHGB2" localSheetId="14">#REF!</definedName>
    <definedName name="GIRPECHGB2">#REF!</definedName>
    <definedName name="GIRPECHGB3" localSheetId="5">#REF!</definedName>
    <definedName name="GIRPECHGB3" localSheetId="8">#REF!</definedName>
    <definedName name="GIRPECHGB3" localSheetId="11">#REF!</definedName>
    <definedName name="GIRPECHGB3" localSheetId="14">#REF!</definedName>
    <definedName name="GIRPECHGB3">#REF!</definedName>
    <definedName name="GIRPMECHG1" localSheetId="5">#REF!</definedName>
    <definedName name="GIRPMECHG1" localSheetId="8">#REF!</definedName>
    <definedName name="GIRPMECHG1" localSheetId="11">#REF!</definedName>
    <definedName name="GIRPMECHG1" localSheetId="14">#REF!</definedName>
    <definedName name="GIRPMECHG1">#REF!</definedName>
    <definedName name="GIRPMINDC" localSheetId="5">#REF!</definedName>
    <definedName name="GIRPMINDC" localSheetId="8">#REF!</definedName>
    <definedName name="GIRPMINDC" localSheetId="11">#REF!</definedName>
    <definedName name="GIRPMINDC" localSheetId="14">#REF!</definedName>
    <definedName name="GIRPMINDC">#REF!</definedName>
    <definedName name="GIRPMINEC" localSheetId="5">#REF!</definedName>
    <definedName name="GIRPMINEC" localSheetId="8">#REF!</definedName>
    <definedName name="GIRPMINEC" localSheetId="11">#REF!</definedName>
    <definedName name="GIRPMINEC" localSheetId="14">#REF!</definedName>
    <definedName name="GIRPMINEC">#REF!</definedName>
    <definedName name="GIRPOFKVA" localSheetId="5">#REF!</definedName>
    <definedName name="GIRPOFKVA" localSheetId="8">#REF!</definedName>
    <definedName name="GIRPOFKVA" localSheetId="11">#REF!</definedName>
    <definedName name="GIRPOFKVA" localSheetId="14">#REF!</definedName>
    <definedName name="GIRPOFKVA">#REF!</definedName>
    <definedName name="GIRPOFKW" localSheetId="5">#REF!</definedName>
    <definedName name="GIRPOFKW" localSheetId="8">#REF!</definedName>
    <definedName name="GIRPOFKW" localSheetId="11">#REF!</definedName>
    <definedName name="GIRPOFKW" localSheetId="14">#REF!</definedName>
    <definedName name="GIRPOFKW">#REF!</definedName>
    <definedName name="GIRPOFKWH" localSheetId="5">#REF!</definedName>
    <definedName name="GIRPOFKWH" localSheetId="8">#REF!</definedName>
    <definedName name="GIRPOFKWH" localSheetId="11">#REF!</definedName>
    <definedName name="GIRPOFKWH" localSheetId="14">#REF!</definedName>
    <definedName name="GIRPOFKWH">#REF!</definedName>
    <definedName name="GIRPOPKWH" localSheetId="5">#REF!</definedName>
    <definedName name="GIRPOPKWH" localSheetId="8">#REF!</definedName>
    <definedName name="GIRPOPKWH" localSheetId="11">#REF!</definedName>
    <definedName name="GIRPOPKWH" localSheetId="14">#REF!</definedName>
    <definedName name="GIRPOPKWH">#REF!</definedName>
    <definedName name="GIRPP1EC" localSheetId="5">#REF!</definedName>
    <definedName name="GIRPP1EC" localSheetId="8">#REF!</definedName>
    <definedName name="GIRPP1EC" localSheetId="11">#REF!</definedName>
    <definedName name="GIRPP1EC" localSheetId="14">#REF!</definedName>
    <definedName name="GIRPP1EC">#REF!</definedName>
    <definedName name="GIRPP2EC" localSheetId="5">#REF!</definedName>
    <definedName name="GIRPP2EC" localSheetId="8">#REF!</definedName>
    <definedName name="GIRPP2EC" localSheetId="11">#REF!</definedName>
    <definedName name="GIRPP2EC" localSheetId="14">#REF!</definedName>
    <definedName name="GIRPP2EC">#REF!</definedName>
    <definedName name="GIRPP3EC" localSheetId="5">#REF!</definedName>
    <definedName name="GIRPP3EC" localSheetId="8">#REF!</definedName>
    <definedName name="GIRPP3EC" localSheetId="11">#REF!</definedName>
    <definedName name="GIRPP3EC" localSheetId="14">#REF!</definedName>
    <definedName name="GIRPP3EC">#REF!</definedName>
    <definedName name="GIRPP4EC" localSheetId="5">#REF!</definedName>
    <definedName name="GIRPP4EC" localSheetId="8">#REF!</definedName>
    <definedName name="GIRPP4EC" localSheetId="11">#REF!</definedName>
    <definedName name="GIRPP4EC" localSheetId="14">#REF!</definedName>
    <definedName name="GIRPP4EC">#REF!</definedName>
    <definedName name="GIRPP5EC" localSheetId="5">#REF!</definedName>
    <definedName name="GIRPP5EC" localSheetId="8">#REF!</definedName>
    <definedName name="GIRPP5EC" localSheetId="11">#REF!</definedName>
    <definedName name="GIRPP5EC" localSheetId="14">#REF!</definedName>
    <definedName name="GIRPP5EC">#REF!</definedName>
    <definedName name="GIRPRCHG" localSheetId="5">#REF!</definedName>
    <definedName name="GIRPRCHG" localSheetId="8">#REF!</definedName>
    <definedName name="GIRPRCHG" localSheetId="11">#REF!</definedName>
    <definedName name="GIRPRCHG" localSheetId="14">#REF!</definedName>
    <definedName name="GIRPRCHG">#REF!</definedName>
    <definedName name="HEADA" localSheetId="2">#REF!</definedName>
    <definedName name="HEADA" localSheetId="5">#REF!</definedName>
    <definedName name="HEADA" localSheetId="8">#REF!</definedName>
    <definedName name="HEADA" localSheetId="11">#REF!</definedName>
    <definedName name="HEADA" localSheetId="14">#REF!</definedName>
    <definedName name="HEADA">#REF!</definedName>
    <definedName name="HEADB" localSheetId="0">#REF!</definedName>
    <definedName name="HEADB" localSheetId="1">#REF!</definedName>
    <definedName name="HEADB" localSheetId="2">#REF!</definedName>
    <definedName name="HEADB" localSheetId="3">#REF!</definedName>
    <definedName name="HEADB" localSheetId="4">#REF!</definedName>
    <definedName name="HEADB" localSheetId="5">#REF!</definedName>
    <definedName name="HEADB" localSheetId="6">#REF!</definedName>
    <definedName name="HEADB" localSheetId="7">#REF!</definedName>
    <definedName name="HEADB" localSheetId="8">#REF!</definedName>
    <definedName name="HEADB" localSheetId="9">#REF!</definedName>
    <definedName name="HEADB" localSheetId="10">#REF!</definedName>
    <definedName name="HEADB" localSheetId="11">#REF!</definedName>
    <definedName name="HEADB" localSheetId="12">#REF!</definedName>
    <definedName name="HEADB" localSheetId="13">#REF!</definedName>
    <definedName name="HEADB" localSheetId="14">#REF!</definedName>
    <definedName name="HEADB">#REF!</definedName>
    <definedName name="HEADC" localSheetId="0">#REF!</definedName>
    <definedName name="HEADC" localSheetId="1">#REF!</definedName>
    <definedName name="HEADC" localSheetId="2">#REF!</definedName>
    <definedName name="HEADC" localSheetId="3">#REF!</definedName>
    <definedName name="HEADC" localSheetId="4">#REF!</definedName>
    <definedName name="HEADC" localSheetId="5">#REF!</definedName>
    <definedName name="HEADC" localSheetId="6">#REF!</definedName>
    <definedName name="HEADC" localSheetId="7">#REF!</definedName>
    <definedName name="HEADC" localSheetId="8">#REF!</definedName>
    <definedName name="HEADC" localSheetId="9">#REF!</definedName>
    <definedName name="HEADC" localSheetId="10">#REF!</definedName>
    <definedName name="HEADC" localSheetId="11">#REF!</definedName>
    <definedName name="HEADC" localSheetId="12">#REF!</definedName>
    <definedName name="HEADC" localSheetId="13">#REF!</definedName>
    <definedName name="HEADC" localSheetId="14">#REF!</definedName>
    <definedName name="HEADC">#REF!</definedName>
    <definedName name="HEADD" localSheetId="0">#REF!</definedName>
    <definedName name="HEADD" localSheetId="1">#REF!</definedName>
    <definedName name="HEADD" localSheetId="2">#REF!</definedName>
    <definedName name="HEADD" localSheetId="3">#REF!</definedName>
    <definedName name="HEADD" localSheetId="4">#REF!</definedName>
    <definedName name="HEADD" localSheetId="5">#REF!</definedName>
    <definedName name="HEADD" localSheetId="6">#REF!</definedName>
    <definedName name="HEADD" localSheetId="7">#REF!</definedName>
    <definedName name="HEADD" localSheetId="8">#REF!</definedName>
    <definedName name="HEADD" localSheetId="9">#REF!</definedName>
    <definedName name="HEADD" localSheetId="10">#REF!</definedName>
    <definedName name="HEADD" localSheetId="11">#REF!</definedName>
    <definedName name="HEADD" localSheetId="12">#REF!</definedName>
    <definedName name="HEADD" localSheetId="13">#REF!</definedName>
    <definedName name="HEADD" localSheetId="14">#REF!</definedName>
    <definedName name="HEADD">#REF!</definedName>
    <definedName name="HIPREKW" localSheetId="5">#REF!</definedName>
    <definedName name="HIPREKW" localSheetId="8">#REF!</definedName>
    <definedName name="HIPREKW" localSheetId="11">#REF!</definedName>
    <definedName name="HIPREKW" localSheetId="14">#REF!</definedName>
    <definedName name="HIPREKW">#REF!</definedName>
    <definedName name="HRCRDKW" localSheetId="5">#REF!</definedName>
    <definedName name="HRCRDKW" localSheetId="8">#REF!</definedName>
    <definedName name="HRCRDKW" localSheetId="11">#REF!</definedName>
    <definedName name="HRCRDKW" localSheetId="14">#REF!</definedName>
    <definedName name="HRCRDKW">#REF!</definedName>
    <definedName name="HRCRDKWDT" localSheetId="5">#REF!</definedName>
    <definedName name="HRCRDKWDT" localSheetId="8">#REF!</definedName>
    <definedName name="HRCRDKWDT" localSheetId="11">#REF!</definedName>
    <definedName name="HRCRDKWDT" localSheetId="14">#REF!</definedName>
    <definedName name="HRCRDKWDT">#REF!</definedName>
    <definedName name="HRCRDKWTM" localSheetId="5">#REF!</definedName>
    <definedName name="HRCRDKWTM" localSheetId="8">#REF!</definedName>
    <definedName name="HRCRDKWTM" localSheetId="11">#REF!</definedName>
    <definedName name="HRCRDKWTM" localSheetId="14">#REF!</definedName>
    <definedName name="HRCRDKWTM">#REF!</definedName>
    <definedName name="HROFPKDT" localSheetId="5">#REF!</definedName>
    <definedName name="HROFPKDT" localSheetId="8">#REF!</definedName>
    <definedName name="HROFPKDT" localSheetId="11">#REF!</definedName>
    <definedName name="HROFPKDT" localSheetId="14">#REF!</definedName>
    <definedName name="HROFPKDT">#REF!</definedName>
    <definedName name="HROFPKKW" localSheetId="5">#REF!</definedName>
    <definedName name="HROFPKKW" localSheetId="8">#REF!</definedName>
    <definedName name="HROFPKKW" localSheetId="11">#REF!</definedName>
    <definedName name="HROFPKKW" localSheetId="14">#REF!</definedName>
    <definedName name="HROFPKKW">#REF!</definedName>
    <definedName name="HROFPKTM" localSheetId="5">#REF!</definedName>
    <definedName name="HROFPKTM" localSheetId="8">#REF!</definedName>
    <definedName name="HROFPKTM" localSheetId="11">#REF!</definedName>
    <definedName name="HROFPKTM" localSheetId="14">#REF!</definedName>
    <definedName name="HROFPKTM">#REF!</definedName>
    <definedName name="HRONPKDT" localSheetId="5">#REF!</definedName>
    <definedName name="HRONPKDT" localSheetId="8">#REF!</definedName>
    <definedName name="HRONPKDT" localSheetId="11">#REF!</definedName>
    <definedName name="HRONPKDT" localSheetId="14">#REF!</definedName>
    <definedName name="HRONPKDT">#REF!</definedName>
    <definedName name="HRONPKKW" localSheetId="5">#REF!</definedName>
    <definedName name="HRONPKKW" localSheetId="8">#REF!</definedName>
    <definedName name="HRONPKKW" localSheetId="11">#REF!</definedName>
    <definedName name="HRONPKKW" localSheetId="14">#REF!</definedName>
    <definedName name="HRONPKKW">#REF!</definedName>
    <definedName name="HRONPKTM" localSheetId="5">#REF!</definedName>
    <definedName name="HRONPKTM" localSheetId="8">#REF!</definedName>
    <definedName name="HRONPKTM" localSheetId="11">#REF!</definedName>
    <definedName name="HRONPKTM" localSheetId="14">#REF!</definedName>
    <definedName name="HRONPKTM">#REF!</definedName>
    <definedName name="IMCO" localSheetId="5">#REF!</definedName>
    <definedName name="IMCO" localSheetId="8">#REF!</definedName>
    <definedName name="IMCO" localSheetId="11">#REF!</definedName>
    <definedName name="IMCO" localSheetId="14">#REF!</definedName>
    <definedName name="IMCO">#REF!</definedName>
    <definedName name="InterruptCapacity" localSheetId="5">#REF!</definedName>
    <definedName name="InterruptCapacity" localSheetId="8">#REF!</definedName>
    <definedName name="InterruptCapacity" localSheetId="11">#REF!</definedName>
    <definedName name="InterruptCapacity" localSheetId="14">#REF!</definedName>
    <definedName name="InterruptCapacity">#REF!</definedName>
    <definedName name="InterruptOfpCapacity" localSheetId="5">#REF!</definedName>
    <definedName name="InterruptOfpCapacity" localSheetId="8">#REF!</definedName>
    <definedName name="InterruptOfpCapacity" localSheetId="11">#REF!</definedName>
    <definedName name="InterruptOfpCapacity" localSheetId="14">#REF!</definedName>
    <definedName name="InterruptOfpCapacity">#REF!</definedName>
    <definedName name="InterruptType" localSheetId="5">#REF!</definedName>
    <definedName name="InterruptType" localSheetId="8">#REF!</definedName>
    <definedName name="InterruptType" localSheetId="11">#REF!</definedName>
    <definedName name="InterruptType" localSheetId="14">#REF!</definedName>
    <definedName name="InterruptType">#REF!</definedName>
    <definedName name="INTRPBLCAP" localSheetId="5">#REF!</definedName>
    <definedName name="INTRPBLCAP" localSheetId="8">#REF!</definedName>
    <definedName name="INTRPBLCAP" localSheetId="11">#REF!</definedName>
    <definedName name="INTRPBLCAP" localSheetId="14">#REF!</definedName>
    <definedName name="INTRPBLCAP">#REF!</definedName>
    <definedName name="Invdetails" localSheetId="5">#REF!</definedName>
    <definedName name="Invdetails" localSheetId="8">#REF!</definedName>
    <definedName name="Invdetails" localSheetId="11">#REF!</definedName>
    <definedName name="Invdetails" localSheetId="14">#REF!</definedName>
    <definedName name="Invdetails">#REF!</definedName>
    <definedName name="KWCHG" localSheetId="5">#REF!</definedName>
    <definedName name="KWCHG" localSheetId="8">#REF!</definedName>
    <definedName name="KWCHG" localSheetId="11">#REF!</definedName>
    <definedName name="KWCHG" localSheetId="14">#REF!</definedName>
    <definedName name="KWCHG">#REF!</definedName>
    <definedName name="KWH1NOCMM" localSheetId="5">#REF!</definedName>
    <definedName name="KWH1NOCMM" localSheetId="8">#REF!</definedName>
    <definedName name="KWH1NOCMM" localSheetId="11">#REF!</definedName>
    <definedName name="KWH1NOCMM" localSheetId="14">#REF!</definedName>
    <definedName name="KWH1NOCMM">#REF!</definedName>
    <definedName name="KWH3NOCMM" localSheetId="5">#REF!</definedName>
    <definedName name="KWH3NOCMM" localSheetId="8">#REF!</definedName>
    <definedName name="KWH3NOCMM" localSheetId="11">#REF!</definedName>
    <definedName name="KWH3NOCMM" localSheetId="14">#REF!</definedName>
    <definedName name="KWH3NOCMM">#REF!</definedName>
    <definedName name="KWHCHG" localSheetId="5">#REF!</definedName>
    <definedName name="KWHCHG" localSheetId="8">#REF!</definedName>
    <definedName name="KWHCHG" localSheetId="11">#REF!</definedName>
    <definedName name="KWHCHG" localSheetId="14">#REF!</definedName>
    <definedName name="KWHCHG">#REF!</definedName>
    <definedName name="LASTDAY" localSheetId="5">#REF!</definedName>
    <definedName name="LASTDAY" localSheetId="8">#REF!</definedName>
    <definedName name="LASTDAY" localSheetId="11">#REF!</definedName>
    <definedName name="LASTDAY" localSheetId="14">#REF!</definedName>
    <definedName name="LASTDAY">#REF!</definedName>
    <definedName name="LASTFUEL" localSheetId="5">#REF!</definedName>
    <definedName name="LASTFUEL" localSheetId="8">#REF!</definedName>
    <definedName name="LASTFUEL" localSheetId="11">#REF!</definedName>
    <definedName name="LASTFUEL" localSheetId="14">#REF!</definedName>
    <definedName name="LASTFUEL">#REF!</definedName>
    <definedName name="LASTMSRR" localSheetId="5">#REF!</definedName>
    <definedName name="LASTMSRR" localSheetId="8">#REF!</definedName>
    <definedName name="LASTMSRR" localSheetId="11">#REF!</definedName>
    <definedName name="LASTMSRR" localSheetId="14">#REF!</definedName>
    <definedName name="LASTMSRR">#REF!</definedName>
    <definedName name="LASTPFCC" localSheetId="5">#REF!</definedName>
    <definedName name="LASTPFCC" localSheetId="8">#REF!</definedName>
    <definedName name="LASTPFCC" localSheetId="11">#REF!</definedName>
    <definedName name="LASTPFCC" localSheetId="14">#REF!</definedName>
    <definedName name="LASTPFCC">#REF!</definedName>
    <definedName name="LDFCTR" localSheetId="5">#REF!</definedName>
    <definedName name="LDFCTR" localSheetId="8">#REF!</definedName>
    <definedName name="LDFCTR" localSheetId="11">#REF!</definedName>
    <definedName name="LDFCTR" localSheetId="14">#REF!</definedName>
    <definedName name="LDFCTR">#REF!</definedName>
    <definedName name="LRCREDIT" localSheetId="5">#REF!</definedName>
    <definedName name="LRCREDIT" localSheetId="8">#REF!</definedName>
    <definedName name="LRCREDIT" localSheetId="11">#REF!</definedName>
    <definedName name="LRCREDIT" localSheetId="14">#REF!</definedName>
    <definedName name="LRCREDIT">#REF!</definedName>
    <definedName name="MACC1" localSheetId="5">#REF!</definedName>
    <definedName name="MACC1" localSheetId="8">#REF!</definedName>
    <definedName name="MACC1" localSheetId="11">#REF!</definedName>
    <definedName name="MACC1" localSheetId="14">#REF!</definedName>
    <definedName name="MACC1">#REF!</definedName>
    <definedName name="MACC2" localSheetId="5">#REF!</definedName>
    <definedName name="MACC2" localSheetId="8">#REF!</definedName>
    <definedName name="MACC2" localSheetId="11">#REF!</definedName>
    <definedName name="MACC2" localSheetId="14">#REF!</definedName>
    <definedName name="MACC2">#REF!</definedName>
    <definedName name="MAINTHRSCRMO" localSheetId="5">#REF!</definedName>
    <definedName name="MAINTHRSCRMO" localSheetId="8">#REF!</definedName>
    <definedName name="MAINTHRSCRMO" localSheetId="11">#REF!</definedName>
    <definedName name="MAINTHRSCRMO" localSheetId="14">#REF!</definedName>
    <definedName name="MAINTHRSCRMO">#REF!</definedName>
    <definedName name="MAINTKWH" localSheetId="5">#REF!</definedName>
    <definedName name="MAINTKWH" localSheetId="8">#REF!</definedName>
    <definedName name="MAINTKWH" localSheetId="11">#REF!</definedName>
    <definedName name="MAINTKWH" localSheetId="14">#REF!</definedName>
    <definedName name="MAINTKWH">#REF!</definedName>
    <definedName name="MinBillDem" localSheetId="5">#REF!</definedName>
    <definedName name="MinBillDem" localSheetId="8">#REF!</definedName>
    <definedName name="MinBillDem" localSheetId="11">#REF!</definedName>
    <definedName name="MinBillDem" localSheetId="14">#REF!</definedName>
    <definedName name="MinBillDem">#REF!</definedName>
    <definedName name="MinBillDem2" localSheetId="5">#REF!</definedName>
    <definedName name="MinBillDem2" localSheetId="8">#REF!</definedName>
    <definedName name="MinBillDem2" localSheetId="11">#REF!</definedName>
    <definedName name="MinBillDem2" localSheetId="14">#REF!</definedName>
    <definedName name="MinBillDem2">#REF!</definedName>
    <definedName name="MinBillDmd" localSheetId="5">#REF!</definedName>
    <definedName name="MinBillDmd" localSheetId="8">#REF!</definedName>
    <definedName name="MinBillDmd" localSheetId="11">#REF!</definedName>
    <definedName name="MinBillDmd" localSheetId="14">#REF!</definedName>
    <definedName name="MinBillDmd">#REF!</definedName>
    <definedName name="MSRRBLD" localSheetId="5">#REF!</definedName>
    <definedName name="MSRRBLD" localSheetId="8">#REF!</definedName>
    <definedName name="MSRRBLD" localSheetId="11">#REF!</definedName>
    <definedName name="MSRRBLD" localSheetId="14">#REF!</definedName>
    <definedName name="MSRRBLD">#REF!</definedName>
    <definedName name="MSRRCHG" localSheetId="5">#REF!</definedName>
    <definedName name="MSRRCHG" localSheetId="8">#REF!</definedName>
    <definedName name="MSRRCHG" localSheetId="11">#REF!</definedName>
    <definedName name="MSRRCHG" localSheetId="14">#REF!</definedName>
    <definedName name="MSRRCHG">#REF!</definedName>
    <definedName name="MTRMLTPLR1" localSheetId="5">#REF!</definedName>
    <definedName name="MTRMLTPLR1" localSheetId="8">#REF!</definedName>
    <definedName name="MTRMLTPLR1" localSheetId="11">#REF!</definedName>
    <definedName name="MTRMLTPLR1" localSheetId="14">#REF!</definedName>
    <definedName name="MTRMLTPLR1">#REF!</definedName>
    <definedName name="MTRMLTPLR2" localSheetId="5">#REF!</definedName>
    <definedName name="MTRMLTPLR2" localSheetId="8">#REF!</definedName>
    <definedName name="MTRMLTPLR2" localSheetId="11">#REF!</definedName>
    <definedName name="MTRMLTPLR2" localSheetId="14">#REF!</definedName>
    <definedName name="MTRMLTPLR2">#REF!</definedName>
    <definedName name="NETMRGCHG" localSheetId="5">#REF!</definedName>
    <definedName name="NETMRGCHG" localSheetId="8">#REF!</definedName>
    <definedName name="NETMRGCHG" localSheetId="11">#REF!</definedName>
    <definedName name="NETMRGCHG" localSheetId="14">#REF!</definedName>
    <definedName name="NETMRGCHG">#REF!</definedName>
    <definedName name="NODAYSINPRD" localSheetId="5">#REF!</definedName>
    <definedName name="NODAYSINPRD" localSheetId="8">#REF!</definedName>
    <definedName name="NODAYSINPRD" localSheetId="11">#REF!</definedName>
    <definedName name="NODAYSINPRD" localSheetId="14">#REF!</definedName>
    <definedName name="NODAYSINPRD">#REF!</definedName>
    <definedName name="NODELPOINTS" localSheetId="5">#REF!</definedName>
    <definedName name="NODELPOINTS" localSheetId="8">#REF!</definedName>
    <definedName name="NODELPOINTS" localSheetId="11">#REF!</definedName>
    <definedName name="NODELPOINTS" localSheetId="14">#REF!</definedName>
    <definedName name="NODELPOINTS">#REF!</definedName>
    <definedName name="NP_h" localSheetId="5">'[5]I &amp; M TCOS'!$J$105</definedName>
    <definedName name="NP_h" localSheetId="8">'[6]KP TCOS'!$J$105</definedName>
    <definedName name="NP_h" localSheetId="11">'[7]OPC TCOS'!$J$105</definedName>
    <definedName name="NP_h" localSheetId="14">'[8]WPC TCOS'!$J$105</definedName>
    <definedName name="NP_h">'[2]APCO TCOS'!$J$105</definedName>
    <definedName name="NP_h1" localSheetId="5">#REF!</definedName>
    <definedName name="NP_h1" localSheetId="8">#REF!</definedName>
    <definedName name="NP_h1" localSheetId="11">#REF!</definedName>
    <definedName name="NP_h1" localSheetId="14">#REF!</definedName>
    <definedName name="NP_h1">#REF!</definedName>
    <definedName name="NPh1" localSheetId="5">#REF!</definedName>
    <definedName name="NPh1" localSheetId="8">#REF!</definedName>
    <definedName name="NPh1" localSheetId="11">#REF!</definedName>
    <definedName name="NPh1" localSheetId="14">#REF!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5">#REF!</definedName>
    <definedName name="OFPCBLKW" localSheetId="8">#REF!</definedName>
    <definedName name="OFPCBLKW" localSheetId="11">#REF!</definedName>
    <definedName name="OFPCBLKW" localSheetId="14">#REF!</definedName>
    <definedName name="OFPCBLKW">#REF!</definedName>
    <definedName name="OFPKBILLKWH" localSheetId="5">#REF!</definedName>
    <definedName name="OFPKBILLKWH" localSheetId="8">#REF!</definedName>
    <definedName name="OFPKBILLKWH" localSheetId="11">#REF!</definedName>
    <definedName name="OFPKBILLKWH" localSheetId="14">#REF!</definedName>
    <definedName name="OFPKBILLKWH">#REF!</definedName>
    <definedName name="OFPKCGNKWH" localSheetId="5">#REF!</definedName>
    <definedName name="OFPKCGNKWH" localSheetId="8">#REF!</definedName>
    <definedName name="OFPKCGNKWH" localSheetId="11">#REF!</definedName>
    <definedName name="OFPKCGNKWH" localSheetId="14">#REF!</definedName>
    <definedName name="OFPKCGNKWH">#REF!</definedName>
    <definedName name="OFPKCNTRCTCPCT" localSheetId="5">#REF!</definedName>
    <definedName name="OFPKCNTRCTCPCT" localSheetId="8">#REF!</definedName>
    <definedName name="OFPKCNTRCTCPCT" localSheetId="11">#REF!</definedName>
    <definedName name="OFPKCNTRCTCPCT" localSheetId="14">#REF!</definedName>
    <definedName name="OFPKCNTRCTCPCT">#REF!</definedName>
    <definedName name="OFPKDMPKWH" localSheetId="5">#REF!</definedName>
    <definedName name="OFPKDMPKWH" localSheetId="8">#REF!</definedName>
    <definedName name="OFPKDMPKWH" localSheetId="11">#REF!</definedName>
    <definedName name="OFPKDMPKWH" localSheetId="14">#REF!</definedName>
    <definedName name="OFPKDMPKWH">#REF!</definedName>
    <definedName name="OFPKDSCRKWH" localSheetId="5">#REF!</definedName>
    <definedName name="OFPKDSCRKWH" localSheetId="8">#REF!</definedName>
    <definedName name="OFPKDSCRKWH" localSheetId="11">#REF!</definedName>
    <definedName name="OFPKDSCRKWH" localSheetId="14">#REF!</definedName>
    <definedName name="OFPKDSCRKWH">#REF!</definedName>
    <definedName name="OFPKDT" localSheetId="5">#REF!</definedName>
    <definedName name="OFPKDT" localSheetId="8">#REF!</definedName>
    <definedName name="OFPKDT" localSheetId="11">#REF!</definedName>
    <definedName name="OFPKDT" localSheetId="14">#REF!</definedName>
    <definedName name="OFPKDT">#REF!</definedName>
    <definedName name="OFPKEXCSKW" localSheetId="5">#REF!</definedName>
    <definedName name="OFPKEXCSKW" localSheetId="8">#REF!</definedName>
    <definedName name="OFPKEXCSKW" localSheetId="11">#REF!</definedName>
    <definedName name="OFPKEXCSKW" localSheetId="14">#REF!</definedName>
    <definedName name="OFPKEXCSKW">#REF!</definedName>
    <definedName name="OFPKINCRKWH" localSheetId="5">#REF!</definedName>
    <definedName name="OFPKINCRKWH" localSheetId="8">#REF!</definedName>
    <definedName name="OFPKINCRKWH" localSheetId="11">#REF!</definedName>
    <definedName name="OFPKINCRKWH" localSheetId="14">#REF!</definedName>
    <definedName name="OFPKINCRKWH">#REF!</definedName>
    <definedName name="OFPKKVADT" localSheetId="5">#REF!</definedName>
    <definedName name="OFPKKVADT" localSheetId="8">#REF!</definedName>
    <definedName name="OFPKKVADT" localSheetId="11">#REF!</definedName>
    <definedName name="OFPKKVADT" localSheetId="14">#REF!</definedName>
    <definedName name="OFPKKVADT">#REF!</definedName>
    <definedName name="OFPKKVATM" localSheetId="5">#REF!</definedName>
    <definedName name="OFPKKVATM" localSheetId="8">#REF!</definedName>
    <definedName name="OFPKKVATM" localSheetId="11">#REF!</definedName>
    <definedName name="OFPKKVATM" localSheetId="14">#REF!</definedName>
    <definedName name="OFPKKVATM">#REF!</definedName>
    <definedName name="OFPKKVW" localSheetId="5">#REF!</definedName>
    <definedName name="OFPKKVW" localSheetId="8">#REF!</definedName>
    <definedName name="OFPKKVW" localSheetId="11">#REF!</definedName>
    <definedName name="OFPKKVW" localSheetId="14">#REF!</definedName>
    <definedName name="OFPKKVW">#REF!</definedName>
    <definedName name="OFPKKW" localSheetId="5">#REF!</definedName>
    <definedName name="OFPKKW" localSheetId="8">#REF!</definedName>
    <definedName name="OFPKKW" localSheetId="11">#REF!</definedName>
    <definedName name="OFPKKW" localSheetId="14">#REF!</definedName>
    <definedName name="OFPKKW">#REF!</definedName>
    <definedName name="OFPKKWH1NOCMM" localSheetId="5">#REF!</definedName>
    <definedName name="OFPKKWH1NOCMM" localSheetId="8">#REF!</definedName>
    <definedName name="OFPKKWH1NOCMM" localSheetId="11">#REF!</definedName>
    <definedName name="OFPKKWH1NOCMM" localSheetId="14">#REF!</definedName>
    <definedName name="OFPKKWH1NOCMM">#REF!</definedName>
    <definedName name="OFPKKWH3NOCMM" localSheetId="5">#REF!</definedName>
    <definedName name="OFPKKWH3NOCMM" localSheetId="8">#REF!</definedName>
    <definedName name="OFPKKWH3NOCMM" localSheetId="11">#REF!</definedName>
    <definedName name="OFPKKWH3NOCMM" localSheetId="14">#REF!</definedName>
    <definedName name="OFPKKWH3NOCMM">#REF!</definedName>
    <definedName name="OFPKRCRDKWH" localSheetId="5">#REF!</definedName>
    <definedName name="OFPKRCRDKWH" localSheetId="8">#REF!</definedName>
    <definedName name="OFPKRCRDKWH" localSheetId="11">#REF!</definedName>
    <definedName name="OFPKRCRDKWH" localSheetId="14">#REF!</definedName>
    <definedName name="OFPKRCRDKWH">#REF!</definedName>
    <definedName name="OFPKTM" localSheetId="5">#REF!</definedName>
    <definedName name="OFPKTM" localSheetId="8">#REF!</definedName>
    <definedName name="OFPKTM" localSheetId="11">#REF!</definedName>
    <definedName name="OFPKTM" localSheetId="14">#REF!</definedName>
    <definedName name="OFPKTM">#REF!</definedName>
    <definedName name="OFPXCSKW" localSheetId="5">#REF!</definedName>
    <definedName name="OFPXCSKW" localSheetId="8">#REF!</definedName>
    <definedName name="OFPXCSKW" localSheetId="11">#REF!</definedName>
    <definedName name="OFPXCSKW" localSheetId="14">#REF!</definedName>
    <definedName name="OFPXCSKW">#REF!</definedName>
    <definedName name="OFPXCSKWDT" localSheetId="5">#REF!</definedName>
    <definedName name="OFPXCSKWDT" localSheetId="8">#REF!</definedName>
    <definedName name="OFPXCSKWDT" localSheetId="11">#REF!</definedName>
    <definedName name="OFPXCSKWDT" localSheetId="14">#REF!</definedName>
    <definedName name="OFPXCSKWDT">#REF!</definedName>
    <definedName name="OFPXCSKWH" localSheetId="5">#REF!</definedName>
    <definedName name="OFPXCSKWH" localSheetId="8">#REF!</definedName>
    <definedName name="OFPXCSKWH" localSheetId="11">#REF!</definedName>
    <definedName name="OFPXCSKWH" localSheetId="14">#REF!</definedName>
    <definedName name="OFPXCSKWH">#REF!</definedName>
    <definedName name="OFPXCSKWTM" localSheetId="5">#REF!</definedName>
    <definedName name="OFPXCSKWTM" localSheetId="8">#REF!</definedName>
    <definedName name="OFPXCSKWTM" localSheetId="11">#REF!</definedName>
    <definedName name="OFPXCSKWTM" localSheetId="14">#REF!</definedName>
    <definedName name="OFPXCSKWTM">#REF!</definedName>
    <definedName name="ONPKBILLKWH" localSheetId="5">#REF!</definedName>
    <definedName name="ONPKBILLKWH" localSheetId="8">#REF!</definedName>
    <definedName name="ONPKBILLKWH" localSheetId="11">#REF!</definedName>
    <definedName name="ONPKBILLKWH" localSheetId="14">#REF!</definedName>
    <definedName name="ONPKBILLKWH">#REF!</definedName>
    <definedName name="ONPKCAPB" localSheetId="5">#REF!</definedName>
    <definedName name="ONPKCAPB" localSheetId="8">#REF!</definedName>
    <definedName name="ONPKCAPB" localSheetId="11">#REF!</definedName>
    <definedName name="ONPKCAPB" localSheetId="14">#REF!</definedName>
    <definedName name="ONPKCAPB">#REF!</definedName>
    <definedName name="ONPKCGNKWH" localSheetId="5">#REF!</definedName>
    <definedName name="ONPKCGNKWH" localSheetId="8">#REF!</definedName>
    <definedName name="ONPKCGNKWH" localSheetId="11">#REF!</definedName>
    <definedName name="ONPKCGNKWH" localSheetId="14">#REF!</definedName>
    <definedName name="ONPKCGNKWH">#REF!</definedName>
    <definedName name="ONPKCNTRCTCPCT" localSheetId="5">#REF!</definedName>
    <definedName name="ONPKCNTRCTCPCT" localSheetId="8">#REF!</definedName>
    <definedName name="ONPKCNTRCTCPCT" localSheetId="11">#REF!</definedName>
    <definedName name="ONPKCNTRCTCPCT" localSheetId="14">#REF!</definedName>
    <definedName name="ONPKCNTRCTCPCT">#REF!</definedName>
    <definedName name="ONPKDMPKWH" localSheetId="5">#REF!</definedName>
    <definedName name="ONPKDMPKWH" localSheetId="8">#REF!</definedName>
    <definedName name="ONPKDMPKWH" localSheetId="11">#REF!</definedName>
    <definedName name="ONPKDMPKWH" localSheetId="14">#REF!</definedName>
    <definedName name="ONPKDMPKWH">#REF!</definedName>
    <definedName name="ONPKDSCRKWH" localSheetId="5">#REF!</definedName>
    <definedName name="ONPKDSCRKWH" localSheetId="8">#REF!</definedName>
    <definedName name="ONPKDSCRKWH" localSheetId="11">#REF!</definedName>
    <definedName name="ONPKDSCRKWH" localSheetId="14">#REF!</definedName>
    <definedName name="ONPKDSCRKWH">#REF!</definedName>
    <definedName name="ONPKDT" localSheetId="5">#REF!</definedName>
    <definedName name="ONPKDT" localSheetId="8">#REF!</definedName>
    <definedName name="ONPKDT" localSheetId="11">#REF!</definedName>
    <definedName name="ONPKDT" localSheetId="14">#REF!</definedName>
    <definedName name="ONPKDT">#REF!</definedName>
    <definedName name="ONPKINCRKWH" localSheetId="5">#REF!</definedName>
    <definedName name="ONPKINCRKWH" localSheetId="8">#REF!</definedName>
    <definedName name="ONPKINCRKWH" localSheetId="11">#REF!</definedName>
    <definedName name="ONPKINCRKWH" localSheetId="14">#REF!</definedName>
    <definedName name="ONPKINCRKWH">#REF!</definedName>
    <definedName name="ONPKKVA" localSheetId="5">#REF!</definedName>
    <definedName name="ONPKKVA" localSheetId="8">#REF!</definedName>
    <definedName name="ONPKKVA" localSheetId="11">#REF!</definedName>
    <definedName name="ONPKKVA" localSheetId="14">#REF!</definedName>
    <definedName name="ONPKKVA">#REF!</definedName>
    <definedName name="ONPKKVADT" localSheetId="5">#REF!</definedName>
    <definedName name="ONPKKVADT" localSheetId="8">#REF!</definedName>
    <definedName name="ONPKKVADT" localSheetId="11">#REF!</definedName>
    <definedName name="ONPKKVADT" localSheetId="14">#REF!</definedName>
    <definedName name="ONPKKVADT">#REF!</definedName>
    <definedName name="ONPKKVATM" localSheetId="5">#REF!</definedName>
    <definedName name="ONPKKVATM" localSheetId="8">#REF!</definedName>
    <definedName name="ONPKKVATM" localSheetId="11">#REF!</definedName>
    <definedName name="ONPKKVATM" localSheetId="14">#REF!</definedName>
    <definedName name="ONPKKVATM">#REF!</definedName>
    <definedName name="ONPKKW" localSheetId="5">#REF!</definedName>
    <definedName name="ONPKKW" localSheetId="8">#REF!</definedName>
    <definedName name="ONPKKW" localSheetId="11">#REF!</definedName>
    <definedName name="ONPKKW" localSheetId="14">#REF!</definedName>
    <definedName name="ONPKKW">#REF!</definedName>
    <definedName name="ONPKKWH1NOCMM" localSheetId="5">#REF!</definedName>
    <definedName name="ONPKKWH1NOCMM" localSheetId="8">#REF!</definedName>
    <definedName name="ONPKKWH1NOCMM" localSheetId="11">#REF!</definedName>
    <definedName name="ONPKKWH1NOCMM" localSheetId="14">#REF!</definedName>
    <definedName name="ONPKKWH1NOCMM">#REF!</definedName>
    <definedName name="ONPKKWH3NOCMM" localSheetId="5">#REF!</definedName>
    <definedName name="ONPKKWH3NOCMM" localSheetId="8">#REF!</definedName>
    <definedName name="ONPKKWH3NOCMM" localSheetId="11">#REF!</definedName>
    <definedName name="ONPKKWH3NOCMM" localSheetId="14">#REF!</definedName>
    <definedName name="ONPKKWH3NOCMM">#REF!</definedName>
    <definedName name="ONPKRCRDKWH" localSheetId="5">#REF!</definedName>
    <definedName name="ONPKRCRDKWH" localSheetId="8">#REF!</definedName>
    <definedName name="ONPKRCRDKWH" localSheetId="11">#REF!</definedName>
    <definedName name="ONPKRCRDKWH" localSheetId="14">#REF!</definedName>
    <definedName name="ONPKRCRDKWH">#REF!</definedName>
    <definedName name="ONPKTM" localSheetId="5">#REF!</definedName>
    <definedName name="ONPKTM" localSheetId="8">#REF!</definedName>
    <definedName name="ONPKTM" localSheetId="11">#REF!</definedName>
    <definedName name="ONPKTM" localSheetId="14">#REF!</definedName>
    <definedName name="ONPKTM">#REF!</definedName>
    <definedName name="OPCBLKW" localSheetId="5">#REF!</definedName>
    <definedName name="OPCBLKW" localSheetId="8">#REF!</definedName>
    <definedName name="OPCBLKW" localSheetId="11">#REF!</definedName>
    <definedName name="OPCBLKW" localSheetId="14">#REF!</definedName>
    <definedName name="OPCBLKW">#REF!</definedName>
    <definedName name="OPCO" localSheetId="5">#REF!</definedName>
    <definedName name="OPCO" localSheetId="8">#REF!</definedName>
    <definedName name="OPCO" localSheetId="11">#REF!</definedName>
    <definedName name="OPCO" localSheetId="14">#REF!</definedName>
    <definedName name="OPCO">#REF!</definedName>
    <definedName name="OPXCSKW" localSheetId="5">#REF!</definedName>
    <definedName name="OPXCSKW" localSheetId="8">#REF!</definedName>
    <definedName name="OPXCSKW" localSheetId="11">#REF!</definedName>
    <definedName name="OPXCSKW" localSheetId="14">#REF!</definedName>
    <definedName name="OPXCSKW">#REF!</definedName>
    <definedName name="OPXCSKWDT" localSheetId="5">#REF!</definedName>
    <definedName name="OPXCSKWDT" localSheetId="8">#REF!</definedName>
    <definedName name="OPXCSKWDT" localSheetId="11">#REF!</definedName>
    <definedName name="OPXCSKWDT" localSheetId="14">#REF!</definedName>
    <definedName name="OPXCSKWDT">#REF!</definedName>
    <definedName name="OPXCSKWH" localSheetId="5">#REF!</definedName>
    <definedName name="OPXCSKWH" localSheetId="8">#REF!</definedName>
    <definedName name="OPXCSKWH" localSheetId="11">#REF!</definedName>
    <definedName name="OPXCSKWH" localSheetId="14">#REF!</definedName>
    <definedName name="OPXCSKWH">#REF!</definedName>
    <definedName name="OPXCSKWTM" localSheetId="5">#REF!</definedName>
    <definedName name="OPXCSKWTM" localSheetId="8">#REF!</definedName>
    <definedName name="OPXCSKWTM" localSheetId="11">#REF!</definedName>
    <definedName name="OPXCSKWTM" localSheetId="14">#REF!</definedName>
    <definedName name="OPXCSKWTM">#REF!</definedName>
    <definedName name="OTHRTRNSKWH" localSheetId="5">#REF!</definedName>
    <definedName name="OTHRTRNSKWH" localSheetId="8">#REF!</definedName>
    <definedName name="OTHRTRNSKWH" localSheetId="11">#REF!</definedName>
    <definedName name="OTHRTRNSKWH" localSheetId="14">#REF!</definedName>
    <definedName name="OTHRTRNSKWH">#REF!</definedName>
    <definedName name="P1PENPERC" localSheetId="5">#REF!</definedName>
    <definedName name="P1PENPERC" localSheetId="8">#REF!</definedName>
    <definedName name="P1PENPERC" localSheetId="11">#REF!</definedName>
    <definedName name="P1PENPERC" localSheetId="14">#REF!</definedName>
    <definedName name="P1PENPERC">#REF!</definedName>
    <definedName name="P2PENPERC" localSheetId="5">#REF!</definedName>
    <definedName name="P2PENPERC" localSheetId="8">#REF!</definedName>
    <definedName name="P2PENPERC" localSheetId="11">#REF!</definedName>
    <definedName name="P2PENPERC" localSheetId="14">#REF!</definedName>
    <definedName name="P2PENPERC">#REF!</definedName>
    <definedName name="PAGEA" localSheetId="2">#REF!</definedName>
    <definedName name="PAGEA" localSheetId="5">#REF!</definedName>
    <definedName name="PAGEA" localSheetId="8">#REF!</definedName>
    <definedName name="PAGEA" localSheetId="11">#REF!</definedName>
    <definedName name="PAGEA" localSheetId="14">#REF!</definedName>
    <definedName name="PAGEA">#REF!</definedName>
    <definedName name="PAGEB" localSheetId="0">#REF!</definedName>
    <definedName name="PAGEB" localSheetId="1">#REF!</definedName>
    <definedName name="PAGEB" localSheetId="2">#REF!</definedName>
    <definedName name="PAGEB" localSheetId="3">#REF!</definedName>
    <definedName name="PAGEB" localSheetId="4">#REF!</definedName>
    <definedName name="PAGEB" localSheetId="5">#REF!</definedName>
    <definedName name="PAGEB" localSheetId="6">#REF!</definedName>
    <definedName name="PAGEB" localSheetId="7">#REF!</definedName>
    <definedName name="PAGEB" localSheetId="8">#REF!</definedName>
    <definedName name="PAGEB" localSheetId="9">#REF!</definedName>
    <definedName name="PAGEB" localSheetId="10">#REF!</definedName>
    <definedName name="PAGEB" localSheetId="11">#REF!</definedName>
    <definedName name="PAGEB" localSheetId="12">#REF!</definedName>
    <definedName name="PAGEB" localSheetId="13">#REF!</definedName>
    <definedName name="PAGEB" localSheetId="14">#REF!</definedName>
    <definedName name="PAGEB">#REF!</definedName>
    <definedName name="PAGEC" localSheetId="0">#REF!</definedName>
    <definedName name="PAGEC" localSheetId="1">#REF!</definedName>
    <definedName name="PAGEC" localSheetId="2">#REF!</definedName>
    <definedName name="PAGEC" localSheetId="3">#REF!</definedName>
    <definedName name="PAGEC" localSheetId="4">#REF!</definedName>
    <definedName name="PAGEC" localSheetId="5">#REF!</definedName>
    <definedName name="PAGEC" localSheetId="6">#REF!</definedName>
    <definedName name="PAGEC" localSheetId="7">#REF!</definedName>
    <definedName name="PAGEC" localSheetId="8">#REF!</definedName>
    <definedName name="PAGEC" localSheetId="9">#REF!</definedName>
    <definedName name="PAGEC" localSheetId="10">#REF!</definedName>
    <definedName name="PAGEC" localSheetId="11">#REF!</definedName>
    <definedName name="PAGEC" localSheetId="12">#REF!</definedName>
    <definedName name="PAGEC" localSheetId="13">#REF!</definedName>
    <definedName name="PAGEC" localSheetId="14">#REF!</definedName>
    <definedName name="PAGEC">#REF!</definedName>
    <definedName name="PAGED" localSheetId="0">#REF!</definedName>
    <definedName name="PAGED" localSheetId="1">#REF!</definedName>
    <definedName name="PAGED" localSheetId="2">#REF!</definedName>
    <definedName name="PAGED" localSheetId="3">#REF!</definedName>
    <definedName name="PAGED" localSheetId="4">#REF!</definedName>
    <definedName name="PAGED" localSheetId="5">#REF!</definedName>
    <definedName name="PAGED" localSheetId="6">#REF!</definedName>
    <definedName name="PAGED" localSheetId="7">#REF!</definedName>
    <definedName name="PAGED" localSheetId="8">#REF!</definedName>
    <definedName name="PAGED" localSheetId="9">#REF!</definedName>
    <definedName name="PAGED" localSheetId="10">#REF!</definedName>
    <definedName name="PAGED" localSheetId="11">#REF!</definedName>
    <definedName name="PAGED" localSheetId="12">#REF!</definedName>
    <definedName name="PAGED" localSheetId="13">#REF!</definedName>
    <definedName name="PAGED" localSheetId="14">#REF!</definedName>
    <definedName name="PAGED">#REF!</definedName>
    <definedName name="PeakDemandChg" localSheetId="5">#REF!</definedName>
    <definedName name="PeakDemandChg" localSheetId="8">#REF!</definedName>
    <definedName name="PeakDemandChg" localSheetId="11">#REF!</definedName>
    <definedName name="PeakDemandChg" localSheetId="14">#REF!</definedName>
    <definedName name="PeakDemandChg">#REF!</definedName>
    <definedName name="PenaltyDays" localSheetId="5">#REF!</definedName>
    <definedName name="PenaltyDays" localSheetId="8">#REF!</definedName>
    <definedName name="PenaltyDays" localSheetId="11">#REF!</definedName>
    <definedName name="PenaltyDays" localSheetId="14">#REF!</definedName>
    <definedName name="PenaltyDays">#REF!</definedName>
    <definedName name="PenaltyPct" localSheetId="5">#REF!</definedName>
    <definedName name="PenaltyPct" localSheetId="8">#REF!</definedName>
    <definedName name="PenaltyPct" localSheetId="11">#REF!</definedName>
    <definedName name="PenaltyPct" localSheetId="14">#REF!</definedName>
    <definedName name="PenaltyPct">#REF!</definedName>
    <definedName name="PENDAYS" localSheetId="5">#REF!</definedName>
    <definedName name="PENDAYS" localSheetId="8">#REF!</definedName>
    <definedName name="PENDAYS" localSheetId="11">#REF!</definedName>
    <definedName name="PENDAYS" localSheetId="14">#REF!</definedName>
    <definedName name="PENDAYS">#REF!</definedName>
    <definedName name="PENDAYS2" localSheetId="5">#REF!</definedName>
    <definedName name="PENDAYS2" localSheetId="8">#REF!</definedName>
    <definedName name="PENDAYS2" localSheetId="11">#REF!</definedName>
    <definedName name="PENDAYS2" localSheetId="14">#REF!</definedName>
    <definedName name="PENDAYS2">#REF!</definedName>
    <definedName name="PFCC" localSheetId="5">#REF!</definedName>
    <definedName name="PFCC" localSheetId="8">#REF!</definedName>
    <definedName name="PFCC" localSheetId="11">#REF!</definedName>
    <definedName name="PFCC" localSheetId="14">#REF!</definedName>
    <definedName name="PFCC">#REF!</definedName>
    <definedName name="PKKVAR" localSheetId="5">#REF!</definedName>
    <definedName name="PKKVAR" localSheetId="8">#REF!</definedName>
    <definedName name="PKKVAR" localSheetId="11">#REF!</definedName>
    <definedName name="PKKVAR" localSheetId="14">#REF!</definedName>
    <definedName name="PKKVAR">#REF!</definedName>
    <definedName name="PKKVARDATE" localSheetId="5">#REF!</definedName>
    <definedName name="PKKVARDATE" localSheetId="8">#REF!</definedName>
    <definedName name="PKKVARDATE" localSheetId="11">#REF!</definedName>
    <definedName name="PKKVARDATE" localSheetId="14">#REF!</definedName>
    <definedName name="PKKVARDATE">#REF!</definedName>
    <definedName name="PKKVARTIME" localSheetId="5">#REF!</definedName>
    <definedName name="PKKVARTIME" localSheetId="8">#REF!</definedName>
    <definedName name="PKKVARTIME" localSheetId="11">#REF!</definedName>
    <definedName name="PKKVARTIME" localSheetId="14">#REF!</definedName>
    <definedName name="PKKVARTIME">#REF!</definedName>
    <definedName name="PLVLKWH1" localSheetId="5">#REF!</definedName>
    <definedName name="PLVLKWH1" localSheetId="8">#REF!</definedName>
    <definedName name="PLVLKWH1" localSheetId="11">#REF!</definedName>
    <definedName name="PLVLKWH1" localSheetId="14">#REF!</definedName>
    <definedName name="PLVLKWH1">#REF!</definedName>
    <definedName name="PLVLKWH1A" localSheetId="5">#REF!</definedName>
    <definedName name="PLVLKWH1A" localSheetId="8">#REF!</definedName>
    <definedName name="PLVLKWH1A" localSheetId="11">#REF!</definedName>
    <definedName name="PLVLKWH1A" localSheetId="14">#REF!</definedName>
    <definedName name="PLVLKWH1A">#REF!</definedName>
    <definedName name="PLVLKWH2" localSheetId="5">#REF!</definedName>
    <definedName name="PLVLKWH2" localSheetId="8">#REF!</definedName>
    <definedName name="PLVLKWH2" localSheetId="11">#REF!</definedName>
    <definedName name="PLVLKWH2" localSheetId="14">#REF!</definedName>
    <definedName name="PLVLKWH2">#REF!</definedName>
    <definedName name="PLVLKWH23A" localSheetId="5">#REF!</definedName>
    <definedName name="PLVLKWH23A" localSheetId="8">#REF!</definedName>
    <definedName name="PLVLKWH23A" localSheetId="11">#REF!</definedName>
    <definedName name="PLVLKWH23A" localSheetId="14">#REF!</definedName>
    <definedName name="PLVLKWH23A">#REF!</definedName>
    <definedName name="PLVLKWH25" localSheetId="5">#REF!</definedName>
    <definedName name="PLVLKWH25" localSheetId="8">#REF!</definedName>
    <definedName name="PLVLKWH25" localSheetId="11">#REF!</definedName>
    <definedName name="PLVLKWH25" localSheetId="14">#REF!</definedName>
    <definedName name="PLVLKWH25">#REF!</definedName>
    <definedName name="PLVLKWH2A" localSheetId="5">#REF!</definedName>
    <definedName name="PLVLKWH2A" localSheetId="8">#REF!</definedName>
    <definedName name="PLVLKWH2A" localSheetId="11">#REF!</definedName>
    <definedName name="PLVLKWH2A" localSheetId="14">#REF!</definedName>
    <definedName name="PLVLKWH2A">#REF!</definedName>
    <definedName name="PLVLKWH3" localSheetId="5">#REF!</definedName>
    <definedName name="PLVLKWH3" localSheetId="8">#REF!</definedName>
    <definedName name="PLVLKWH3" localSheetId="11">#REF!</definedName>
    <definedName name="PLVLKWH3" localSheetId="14">#REF!</definedName>
    <definedName name="PLVLKWH3">#REF!</definedName>
    <definedName name="PLVLKWH3A" localSheetId="5">#REF!</definedName>
    <definedName name="PLVLKWH3A" localSheetId="8">#REF!</definedName>
    <definedName name="PLVLKWH3A" localSheetId="11">#REF!</definedName>
    <definedName name="PLVLKWH3A" localSheetId="14">#REF!</definedName>
    <definedName name="PLVLKWH3A">#REF!</definedName>
    <definedName name="PLVLKWH4" localSheetId="5">#REF!</definedName>
    <definedName name="PLVLKWH4" localSheetId="8">#REF!</definedName>
    <definedName name="PLVLKWH4" localSheetId="11">#REF!</definedName>
    <definedName name="PLVLKWH4" localSheetId="14">#REF!</definedName>
    <definedName name="PLVLKWH4">#REF!</definedName>
    <definedName name="PLVLKWH4A" localSheetId="5">#REF!</definedName>
    <definedName name="PLVLKWH4A" localSheetId="8">#REF!</definedName>
    <definedName name="PLVLKWH4A" localSheetId="11">#REF!</definedName>
    <definedName name="PLVLKWH4A" localSheetId="14">#REF!</definedName>
    <definedName name="PLVLKWH4A">#REF!</definedName>
    <definedName name="PRICEDESIG" localSheetId="5">#REF!</definedName>
    <definedName name="PRICEDESIG" localSheetId="8">#REF!</definedName>
    <definedName name="PRICEDESIG" localSheetId="11">#REF!</definedName>
    <definedName name="PRICEDESIG" localSheetId="14">#REF!</definedName>
    <definedName name="PRICEDESIG">#REF!</definedName>
    <definedName name="PriMoAddr1" localSheetId="5">#REF!</definedName>
    <definedName name="PriMoAddr1" localSheetId="8">#REF!</definedName>
    <definedName name="PriMoAddr1" localSheetId="11">#REF!</definedName>
    <definedName name="PriMoAddr1" localSheetId="14">#REF!</definedName>
    <definedName name="PriMoAddr1">#REF!</definedName>
    <definedName name="PriMoAddr2" localSheetId="5">#REF!</definedName>
    <definedName name="PriMoAddr2" localSheetId="8">#REF!</definedName>
    <definedName name="PriMoAddr2" localSheetId="11">#REF!</definedName>
    <definedName name="PriMoAddr2" localSheetId="14">#REF!</definedName>
    <definedName name="PriMoAddr2">#REF!</definedName>
    <definedName name="PriMoBTDetail" localSheetId="5">#REF!</definedName>
    <definedName name="PriMoBTDetail" localSheetId="8">#REF!</definedName>
    <definedName name="PriMoBTDetail" localSheetId="11">#REF!</definedName>
    <definedName name="PriMoBTDetail" localSheetId="14">#REF!</definedName>
    <definedName name="PriMoBTDetail">#REF!</definedName>
    <definedName name="PriMoBuyThrgh_Sheet" localSheetId="5">#REF!</definedName>
    <definedName name="PriMoBuyThrgh_Sheet" localSheetId="8">#REF!</definedName>
    <definedName name="PriMoBuyThrgh_Sheet" localSheetId="11">#REF!</definedName>
    <definedName name="PriMoBuyThrgh_Sheet" localSheetId="14">#REF!</definedName>
    <definedName name="PriMoBuyThrgh_Sheet">#REF!</definedName>
    <definedName name="PriMoCityStZip" localSheetId="5">#REF!</definedName>
    <definedName name="PriMoCityStZip" localSheetId="8">#REF!</definedName>
    <definedName name="PriMoCityStZip" localSheetId="11">#REF!</definedName>
    <definedName name="PriMoCityStZip" localSheetId="14">#REF!</definedName>
    <definedName name="PriMoCityStZip">#REF!</definedName>
    <definedName name="PriMoCustName" localSheetId="5">#REF!</definedName>
    <definedName name="PriMoCustName" localSheetId="8">#REF!</definedName>
    <definedName name="PriMoCustName" localSheetId="11">#REF!</definedName>
    <definedName name="PriMoCustName" localSheetId="14">#REF!</definedName>
    <definedName name="PriMoCustName">#REF!</definedName>
    <definedName name="PriMoMtrMult" localSheetId="5">#REF!</definedName>
    <definedName name="PriMoMtrMult" localSheetId="8">#REF!</definedName>
    <definedName name="PriMoMtrMult" localSheetId="11">#REF!</definedName>
    <definedName name="PriMoMtrMult" localSheetId="14">#REF!</definedName>
    <definedName name="PriMoMtrMult">#REF!</definedName>
    <definedName name="_xlnm.Print_Area" localSheetId="2">'ATCo WS B ADIT &amp; ITC'!$A$1:$I$48</definedName>
    <definedName name="_xlnm.Print_Area" localSheetId="5">'IMTCo WS B ADIT &amp; ITC'!$A$1:$I$48</definedName>
    <definedName name="_xlnm.Print_Area" localSheetId="8">'KTCo WS B ADIT &amp; ITC'!$A$1:$I$48</definedName>
    <definedName name="_xlnm.Print_Area" localSheetId="11">'OTCo WS B ADIT &amp; ITC'!$A$1:$I$48</definedName>
    <definedName name="_xlnm.Print_Area" localSheetId="14">'WVTCo WS B ADIT &amp; ITC'!$A$1:$I$48</definedName>
    <definedName name="_xlnm.Print_Titles" localSheetId="0">'ATCo'!$2:$4</definedName>
    <definedName name="_xlnm.Print_Titles" localSheetId="3">'IMTCo'!$2:$4</definedName>
    <definedName name="_xlnm.Print_Titles" localSheetId="6">'KTCo'!$2:$4</definedName>
    <definedName name="_xlnm.Print_Titles" localSheetId="9">'OTCo'!$2:$4</definedName>
    <definedName name="_xlnm.Print_Titles" localSheetId="12">'WVTCO'!$2:$4</definedName>
    <definedName name="PRVCNT" localSheetId="5">#REF!</definedName>
    <definedName name="PRVCNT" localSheetId="8">#REF!</definedName>
    <definedName name="PRVCNT" localSheetId="11">#REF!</definedName>
    <definedName name="PRVCNT" localSheetId="14">#REF!</definedName>
    <definedName name="PRVCNT">#REF!</definedName>
    <definedName name="PRVDATE" localSheetId="5">#REF!</definedName>
    <definedName name="PRVDATE" localSheetId="8">#REF!</definedName>
    <definedName name="PRVDATE" localSheetId="11">#REF!</definedName>
    <definedName name="PRVDATE" localSheetId="14">#REF!</definedName>
    <definedName name="PRVDATE">#REF!</definedName>
    <definedName name="PRVFUEL" localSheetId="5">#REF!</definedName>
    <definedName name="PRVFUEL" localSheetId="8">#REF!</definedName>
    <definedName name="PRVFUEL" localSheetId="11">#REF!</definedName>
    <definedName name="PRVFUEL" localSheetId="14">#REF!</definedName>
    <definedName name="PRVFUEL">#REF!</definedName>
    <definedName name="PRVKW" localSheetId="5">#REF!</definedName>
    <definedName name="PRVKW" localSheetId="8">#REF!</definedName>
    <definedName name="PRVKW" localSheetId="11">#REF!</definedName>
    <definedName name="PRVKW" localSheetId="14">#REF!</definedName>
    <definedName name="PRVKW">#REF!</definedName>
    <definedName name="PRVKWH" localSheetId="5">#REF!</definedName>
    <definedName name="PRVKWH" localSheetId="8">#REF!</definedName>
    <definedName name="PRVKWH" localSheetId="11">#REF!</definedName>
    <definedName name="PRVKWH" localSheetId="14">#REF!</definedName>
    <definedName name="PRVKWH">#REF!</definedName>
    <definedName name="PRVMSRR" localSheetId="5">#REF!</definedName>
    <definedName name="PRVMSRR" localSheetId="8">#REF!</definedName>
    <definedName name="PRVMSRR" localSheetId="11">#REF!</definedName>
    <definedName name="PRVMSRR" localSheetId="14">#REF!</definedName>
    <definedName name="PRVMSRR">#REF!</definedName>
    <definedName name="PRVPFCC" localSheetId="5">#REF!</definedName>
    <definedName name="PRVPFCC" localSheetId="8">#REF!</definedName>
    <definedName name="PRVPFCC" localSheetId="11">#REF!</definedName>
    <definedName name="PRVPFCC" localSheetId="14">#REF!</definedName>
    <definedName name="PRVPFCC">#REF!</definedName>
    <definedName name="PSO_Proj_Allocators" localSheetId="5">#REF!</definedName>
    <definedName name="PSO_Proj_Allocators" localSheetId="8">#REF!</definedName>
    <definedName name="PSO_Proj_Allocators" localSheetId="11">#REF!</definedName>
    <definedName name="PSO_Proj_Allocators" localSheetId="14">#REF!</definedName>
    <definedName name="PSO_Proj_Allocators">#REF!</definedName>
    <definedName name="PSOallocatorsP" localSheetId="5">#REF!</definedName>
    <definedName name="PSOallocatorsP" localSheetId="8">#REF!</definedName>
    <definedName name="PSOallocatorsP" localSheetId="11">#REF!</definedName>
    <definedName name="PSOallocatorsP" localSheetId="14">#REF!</definedName>
    <definedName name="PSOallocatorsP">#REF!</definedName>
    <definedName name="PVHIOFPCBL" localSheetId="5">#REF!</definedName>
    <definedName name="PVHIOFPCBL" localSheetId="8">#REF!</definedName>
    <definedName name="PVHIOFPCBL" localSheetId="11">#REF!</definedName>
    <definedName name="PVHIOFPCBL" localSheetId="14">#REF!</definedName>
    <definedName name="PVHIOFPCBL">#REF!</definedName>
    <definedName name="PVHIOPCBL" localSheetId="5">#REF!</definedName>
    <definedName name="PVHIOPCBL" localSheetId="8">#REF!</definedName>
    <definedName name="PVHIOPCBL" localSheetId="11">#REF!</definedName>
    <definedName name="PVHIOPCBL" localSheetId="14">#REF!</definedName>
    <definedName name="PVHIOPCBL">#REF!</definedName>
    <definedName name="RatchetFactor" localSheetId="5">#REF!</definedName>
    <definedName name="RatchetFactor" localSheetId="8">#REF!</definedName>
    <definedName name="RatchetFactor" localSheetId="11">#REF!</definedName>
    <definedName name="RatchetFactor" localSheetId="14">#REF!</definedName>
    <definedName name="RatchetFactor">#REF!</definedName>
    <definedName name="RCRDRID" localSheetId="5">#REF!</definedName>
    <definedName name="RCRDRID" localSheetId="8">#REF!</definedName>
    <definedName name="RCRDRID" localSheetId="11">#REF!</definedName>
    <definedName name="RCRDRID" localSheetId="14">#REF!</definedName>
    <definedName name="RCRDRID">#REF!</definedName>
    <definedName name="RCTVHRS" localSheetId="5">#REF!</definedName>
    <definedName name="RCTVHRS" localSheetId="8">#REF!</definedName>
    <definedName name="RCTVHRS" localSheetId="11">#REF!</definedName>
    <definedName name="RCTVHRS" localSheetId="14">#REF!</definedName>
    <definedName name="RCTVHRS">#REF!</definedName>
    <definedName name="RDRBLK1C" localSheetId="5">#REF!</definedName>
    <definedName name="RDRBLK1C" localSheetId="8">#REF!</definedName>
    <definedName name="RDRBLK1C" localSheetId="11">#REF!</definedName>
    <definedName name="RDRBLK1C" localSheetId="14">#REF!</definedName>
    <definedName name="RDRBLK1C">#REF!</definedName>
    <definedName name="RDRBLK1Q" localSheetId="5">#REF!</definedName>
    <definedName name="RDRBLK1Q" localSheetId="8">#REF!</definedName>
    <definedName name="RDRBLK1Q" localSheetId="11">#REF!</definedName>
    <definedName name="RDRBLK1Q" localSheetId="14">#REF!</definedName>
    <definedName name="RDRBLK1Q">#REF!</definedName>
    <definedName name="RDRBLK2C" localSheetId="5">#REF!</definedName>
    <definedName name="RDRBLK2C" localSheetId="8">#REF!</definedName>
    <definedName name="RDRBLK2C" localSheetId="11">#REF!</definedName>
    <definedName name="RDRBLK2C" localSheetId="14">#REF!</definedName>
    <definedName name="RDRBLK2C">#REF!</definedName>
    <definedName name="RDRBLK2Q" localSheetId="5">#REF!</definedName>
    <definedName name="RDRBLK2Q" localSheetId="8">#REF!</definedName>
    <definedName name="RDRBLK2Q" localSheetId="11">#REF!</definedName>
    <definedName name="RDRBLK2Q" localSheetId="14">#REF!</definedName>
    <definedName name="RDRBLK2Q">#REF!</definedName>
    <definedName name="RDRBLK3C" localSheetId="5">#REF!</definedName>
    <definedName name="RDRBLK3C" localSheetId="8">#REF!</definedName>
    <definedName name="RDRBLK3C" localSheetId="11">#REF!</definedName>
    <definedName name="RDRBLK3C" localSheetId="14">#REF!</definedName>
    <definedName name="RDRBLK3C">#REF!</definedName>
    <definedName name="RDRBLK3Q" localSheetId="5">#REF!</definedName>
    <definedName name="RDRBLK3Q" localSheetId="8">#REF!</definedName>
    <definedName name="RDRBLK3Q" localSheetId="11">#REF!</definedName>
    <definedName name="RDRBLK3Q" localSheetId="14">#REF!</definedName>
    <definedName name="RDRBLK3Q">#REF!</definedName>
    <definedName name="RDRBLKTC" localSheetId="5">#REF!</definedName>
    <definedName name="RDRBLKTC" localSheetId="8">#REF!</definedName>
    <definedName name="RDRBLKTC" localSheetId="11">#REF!</definedName>
    <definedName name="RDRBLKTC" localSheetId="14">#REF!</definedName>
    <definedName name="RDRBLKTC">#REF!</definedName>
    <definedName name="RDRBLKTC1" localSheetId="5">#REF!</definedName>
    <definedName name="RDRBLKTC1" localSheetId="8">#REF!</definedName>
    <definedName name="RDRBLKTC1" localSheetId="11">#REF!</definedName>
    <definedName name="RDRBLKTC1" localSheetId="14">#REF!</definedName>
    <definedName name="RDRBLKTC1">#REF!</definedName>
    <definedName name="RDRBLKTC10" localSheetId="5">#REF!</definedName>
    <definedName name="RDRBLKTC10" localSheetId="8">#REF!</definedName>
    <definedName name="RDRBLKTC10" localSheetId="11">#REF!</definedName>
    <definedName name="RDRBLKTC10" localSheetId="14">#REF!</definedName>
    <definedName name="RDRBLKTC10">#REF!</definedName>
    <definedName name="RDRBLKTC11" localSheetId="5">#REF!</definedName>
    <definedName name="RDRBLKTC11" localSheetId="8">#REF!</definedName>
    <definedName name="RDRBLKTC11" localSheetId="11">#REF!</definedName>
    <definedName name="RDRBLKTC11" localSheetId="14">#REF!</definedName>
    <definedName name="RDRBLKTC11">#REF!</definedName>
    <definedName name="RDRBLKTC12" localSheetId="5">#REF!</definedName>
    <definedName name="RDRBLKTC12" localSheetId="8">#REF!</definedName>
    <definedName name="RDRBLKTC12" localSheetId="11">#REF!</definedName>
    <definedName name="RDRBLKTC12" localSheetId="14">#REF!</definedName>
    <definedName name="RDRBLKTC12">#REF!</definedName>
    <definedName name="RDRBLKTC13" localSheetId="5">#REF!</definedName>
    <definedName name="RDRBLKTC13" localSheetId="8">#REF!</definedName>
    <definedName name="RDRBLKTC13" localSheetId="11">#REF!</definedName>
    <definedName name="RDRBLKTC13" localSheetId="14">#REF!</definedName>
    <definedName name="RDRBLKTC13">#REF!</definedName>
    <definedName name="RDRBLKTC14" localSheetId="5">#REF!</definedName>
    <definedName name="RDRBLKTC14" localSheetId="8">#REF!</definedName>
    <definedName name="RDRBLKTC14" localSheetId="11">#REF!</definedName>
    <definedName name="RDRBLKTC14" localSheetId="14">#REF!</definedName>
    <definedName name="RDRBLKTC14">#REF!</definedName>
    <definedName name="RDRBLKTC15" localSheetId="5">#REF!</definedName>
    <definedName name="RDRBLKTC15" localSheetId="8">#REF!</definedName>
    <definedName name="RDRBLKTC15" localSheetId="11">#REF!</definedName>
    <definedName name="RDRBLKTC15" localSheetId="14">#REF!</definedName>
    <definedName name="RDRBLKTC15">#REF!</definedName>
    <definedName name="RDRBLKTC16" localSheetId="5">#REF!</definedName>
    <definedName name="RDRBLKTC16" localSheetId="8">#REF!</definedName>
    <definedName name="RDRBLKTC16" localSheetId="11">#REF!</definedName>
    <definedName name="RDRBLKTC16" localSheetId="14">#REF!</definedName>
    <definedName name="RDRBLKTC16">#REF!</definedName>
    <definedName name="RDRBLKTC17" localSheetId="5">#REF!</definedName>
    <definedName name="RDRBLKTC17" localSheetId="8">#REF!</definedName>
    <definedName name="RDRBLKTC17" localSheetId="11">#REF!</definedName>
    <definedName name="RDRBLKTC17" localSheetId="14">#REF!</definedName>
    <definedName name="RDRBLKTC17">#REF!</definedName>
    <definedName name="RDRBLKTC18" localSheetId="5">#REF!</definedName>
    <definedName name="RDRBLKTC18" localSheetId="8">#REF!</definedName>
    <definedName name="RDRBLKTC18" localSheetId="11">#REF!</definedName>
    <definedName name="RDRBLKTC18" localSheetId="14">#REF!</definedName>
    <definedName name="RDRBLKTC18">#REF!</definedName>
    <definedName name="RDRBLKTC19" localSheetId="5">#REF!</definedName>
    <definedName name="RDRBLKTC19" localSheetId="8">#REF!</definedName>
    <definedName name="RDRBLKTC19" localSheetId="11">#REF!</definedName>
    <definedName name="RDRBLKTC19" localSheetId="14">#REF!</definedName>
    <definedName name="RDRBLKTC19">#REF!</definedName>
    <definedName name="RDRBLKTC2" localSheetId="5">#REF!</definedName>
    <definedName name="RDRBLKTC2" localSheetId="8">#REF!</definedName>
    <definedName name="RDRBLKTC2" localSheetId="11">#REF!</definedName>
    <definedName name="RDRBLKTC2" localSheetId="14">#REF!</definedName>
    <definedName name="RDRBLKTC2">#REF!</definedName>
    <definedName name="RDRBLKTC20" localSheetId="5">#REF!</definedName>
    <definedName name="RDRBLKTC20" localSheetId="8">#REF!</definedName>
    <definedName name="RDRBLKTC20" localSheetId="11">#REF!</definedName>
    <definedName name="RDRBLKTC20" localSheetId="14">#REF!</definedName>
    <definedName name="RDRBLKTC20">#REF!</definedName>
    <definedName name="RDRBLKTC3" localSheetId="5">#REF!</definedName>
    <definedName name="RDRBLKTC3" localSheetId="8">#REF!</definedName>
    <definedName name="RDRBLKTC3" localSheetId="11">#REF!</definedName>
    <definedName name="RDRBLKTC3" localSheetId="14">#REF!</definedName>
    <definedName name="RDRBLKTC3">#REF!</definedName>
    <definedName name="RDRBLKTC4" localSheetId="5">#REF!</definedName>
    <definedName name="RDRBLKTC4" localSheetId="8">#REF!</definedName>
    <definedName name="RDRBLKTC4" localSheetId="11">#REF!</definedName>
    <definedName name="RDRBLKTC4" localSheetId="14">#REF!</definedName>
    <definedName name="RDRBLKTC4">#REF!</definedName>
    <definedName name="RDRBLKTC5" localSheetId="5">#REF!</definedName>
    <definedName name="RDRBLKTC5" localSheetId="8">#REF!</definedName>
    <definedName name="RDRBLKTC5" localSheetId="11">#REF!</definedName>
    <definedName name="RDRBLKTC5" localSheetId="14">#REF!</definedName>
    <definedName name="RDRBLKTC5">#REF!</definedName>
    <definedName name="RDRBLKTC6" localSheetId="5">#REF!</definedName>
    <definedName name="RDRBLKTC6" localSheetId="8">#REF!</definedName>
    <definedName name="RDRBLKTC6" localSheetId="11">#REF!</definedName>
    <definedName name="RDRBLKTC6" localSheetId="14">#REF!</definedName>
    <definedName name="RDRBLKTC6">#REF!</definedName>
    <definedName name="RDRBLKTC7" localSheetId="5">#REF!</definedName>
    <definedName name="RDRBLKTC7" localSheetId="8">#REF!</definedName>
    <definedName name="RDRBLKTC7" localSheetId="11">#REF!</definedName>
    <definedName name="RDRBLKTC7" localSheetId="14">#REF!</definedName>
    <definedName name="RDRBLKTC7">#REF!</definedName>
    <definedName name="RDRBLKTC8" localSheetId="5">#REF!</definedName>
    <definedName name="RDRBLKTC8" localSheetId="8">#REF!</definedName>
    <definedName name="RDRBLKTC8" localSheetId="11">#REF!</definedName>
    <definedName name="RDRBLKTC8" localSheetId="14">#REF!</definedName>
    <definedName name="RDRBLKTC8">#REF!</definedName>
    <definedName name="RDRBLKTC9" localSheetId="5">#REF!</definedName>
    <definedName name="RDRBLKTC9" localSheetId="8">#REF!</definedName>
    <definedName name="RDRBLKTC9" localSheetId="11">#REF!</definedName>
    <definedName name="RDRBLKTC9" localSheetId="14">#REF!</definedName>
    <definedName name="RDRBLKTC9">#REF!</definedName>
    <definedName name="RDRBLKTQ" localSheetId="5">#REF!</definedName>
    <definedName name="RDRBLKTQ" localSheetId="8">#REF!</definedName>
    <definedName name="RDRBLKTQ" localSheetId="11">#REF!</definedName>
    <definedName name="RDRBLKTQ" localSheetId="14">#REF!</definedName>
    <definedName name="RDRBLKTQ">#REF!</definedName>
    <definedName name="RDRCODE" localSheetId="5">#REF!</definedName>
    <definedName name="RDRCODE" localSheetId="8">#REF!</definedName>
    <definedName name="RDRCODE" localSheetId="11">#REF!</definedName>
    <definedName name="RDRCODE" localSheetId="14">#REF!</definedName>
    <definedName name="RDRCODE">#REF!</definedName>
    <definedName name="RDRCYCLE" localSheetId="5">#REF!</definedName>
    <definedName name="RDRCYCLE" localSheetId="8">#REF!</definedName>
    <definedName name="RDRCYCLE" localSheetId="11">#REF!</definedName>
    <definedName name="RDRCYCLE" localSheetId="14">#REF!</definedName>
    <definedName name="RDRCYCLE">#REF!</definedName>
    <definedName name="RDRDATE" localSheetId="5">#REF!</definedName>
    <definedName name="RDRDATE" localSheetId="8">#REF!</definedName>
    <definedName name="RDRDATE" localSheetId="11">#REF!</definedName>
    <definedName name="RDRDATE" localSheetId="14">#REF!</definedName>
    <definedName name="RDRDATE">#REF!</definedName>
    <definedName name="RDRNAME" localSheetId="5">#REF!</definedName>
    <definedName name="RDRNAME" localSheetId="8">#REF!</definedName>
    <definedName name="RDRNAME" localSheetId="11">#REF!</definedName>
    <definedName name="RDRNAME" localSheetId="14">#REF!</definedName>
    <definedName name="RDRNAME">#REF!</definedName>
    <definedName name="RDRRATEB" localSheetId="5">#REF!</definedName>
    <definedName name="RDRRATEB" localSheetId="8">#REF!</definedName>
    <definedName name="RDRRATEB" localSheetId="11">#REF!</definedName>
    <definedName name="RDRRATEB" localSheetId="14">#REF!</definedName>
    <definedName name="RDRRATEB">#REF!</definedName>
    <definedName name="RDRRATEB1" localSheetId="5">#REF!</definedName>
    <definedName name="RDRRATEB1" localSheetId="8">#REF!</definedName>
    <definedName name="RDRRATEB1" localSheetId="11">#REF!</definedName>
    <definedName name="RDRRATEB1" localSheetId="14">#REF!</definedName>
    <definedName name="RDRRATEB1">#REF!</definedName>
    <definedName name="RDRRATEB10" localSheetId="5">#REF!</definedName>
    <definedName name="RDRRATEB10" localSheetId="8">#REF!</definedName>
    <definedName name="RDRRATEB10" localSheetId="11">#REF!</definedName>
    <definedName name="RDRRATEB10" localSheetId="14">#REF!</definedName>
    <definedName name="RDRRATEB10">#REF!</definedName>
    <definedName name="RDRRATEB11" localSheetId="5">#REF!</definedName>
    <definedName name="RDRRATEB11" localSheetId="8">#REF!</definedName>
    <definedName name="RDRRATEB11" localSheetId="11">#REF!</definedName>
    <definedName name="RDRRATEB11" localSheetId="14">#REF!</definedName>
    <definedName name="RDRRATEB11">#REF!</definedName>
    <definedName name="RDRRATEB12" localSheetId="5">#REF!</definedName>
    <definedName name="RDRRATEB12" localSheetId="8">#REF!</definedName>
    <definedName name="RDRRATEB12" localSheetId="11">#REF!</definedName>
    <definedName name="RDRRATEB12" localSheetId="14">#REF!</definedName>
    <definedName name="RDRRATEB12">#REF!</definedName>
    <definedName name="RDRRATEB13" localSheetId="5">#REF!</definedName>
    <definedName name="RDRRATEB13" localSheetId="8">#REF!</definedName>
    <definedName name="RDRRATEB13" localSheetId="11">#REF!</definedName>
    <definedName name="RDRRATEB13" localSheetId="14">#REF!</definedName>
    <definedName name="RDRRATEB13">#REF!</definedName>
    <definedName name="RDRRATEB14" localSheetId="5">#REF!</definedName>
    <definedName name="RDRRATEB14" localSheetId="8">#REF!</definedName>
    <definedName name="RDRRATEB14" localSheetId="11">#REF!</definedName>
    <definedName name="RDRRATEB14" localSheetId="14">#REF!</definedName>
    <definedName name="RDRRATEB14">#REF!</definedName>
    <definedName name="RDRRATEB15" localSheetId="5">#REF!</definedName>
    <definedName name="RDRRATEB15" localSheetId="8">#REF!</definedName>
    <definedName name="RDRRATEB15" localSheetId="11">#REF!</definedName>
    <definedName name="RDRRATEB15" localSheetId="14">#REF!</definedName>
    <definedName name="RDRRATEB15">#REF!</definedName>
    <definedName name="RDRRATEB16" localSheetId="5">#REF!</definedName>
    <definedName name="RDRRATEB16" localSheetId="8">#REF!</definedName>
    <definedName name="RDRRATEB16" localSheetId="11">#REF!</definedName>
    <definedName name="RDRRATEB16" localSheetId="14">#REF!</definedName>
    <definedName name="RDRRATEB16">#REF!</definedName>
    <definedName name="RDRRATEB17" localSheetId="5">#REF!</definedName>
    <definedName name="RDRRATEB17" localSheetId="8">#REF!</definedName>
    <definedName name="RDRRATEB17" localSheetId="11">#REF!</definedName>
    <definedName name="RDRRATEB17" localSheetId="14">#REF!</definedName>
    <definedName name="RDRRATEB17">#REF!</definedName>
    <definedName name="RDRRATEB18" localSheetId="5">#REF!</definedName>
    <definedName name="RDRRATEB18" localSheetId="8">#REF!</definedName>
    <definedName name="RDRRATEB18" localSheetId="11">#REF!</definedName>
    <definedName name="RDRRATEB18" localSheetId="14">#REF!</definedName>
    <definedName name="RDRRATEB18">#REF!</definedName>
    <definedName name="RDRRATEB19" localSheetId="5">#REF!</definedName>
    <definedName name="RDRRATEB19" localSheetId="8">#REF!</definedName>
    <definedName name="RDRRATEB19" localSheetId="11">#REF!</definedName>
    <definedName name="RDRRATEB19" localSheetId="14">#REF!</definedName>
    <definedName name="RDRRATEB19">#REF!</definedName>
    <definedName name="RDRRATEB2" localSheetId="5">#REF!</definedName>
    <definedName name="RDRRATEB2" localSheetId="8">#REF!</definedName>
    <definedName name="RDRRATEB2" localSheetId="11">#REF!</definedName>
    <definedName name="RDRRATEB2" localSheetId="14">#REF!</definedName>
    <definedName name="RDRRATEB2">#REF!</definedName>
    <definedName name="RDRRATEB20" localSheetId="5">#REF!</definedName>
    <definedName name="RDRRATEB20" localSheetId="8">#REF!</definedName>
    <definedName name="RDRRATEB20" localSheetId="11">#REF!</definedName>
    <definedName name="RDRRATEB20" localSheetId="14">#REF!</definedName>
    <definedName name="RDRRATEB20">#REF!</definedName>
    <definedName name="RDRRATEB3" localSheetId="5">#REF!</definedName>
    <definedName name="RDRRATEB3" localSheetId="8">#REF!</definedName>
    <definedName name="RDRRATEB3" localSheetId="11">#REF!</definedName>
    <definedName name="RDRRATEB3" localSheetId="14">#REF!</definedName>
    <definedName name="RDRRATEB3">#REF!</definedName>
    <definedName name="RDRRATEB4" localSheetId="5">#REF!</definedName>
    <definedName name="RDRRATEB4" localSheetId="8">#REF!</definedName>
    <definedName name="RDRRATEB4" localSheetId="11">#REF!</definedName>
    <definedName name="RDRRATEB4" localSheetId="14">#REF!</definedName>
    <definedName name="RDRRATEB4">#REF!</definedName>
    <definedName name="RDRRATEB5" localSheetId="5">#REF!</definedName>
    <definedName name="RDRRATEB5" localSheetId="8">#REF!</definedName>
    <definedName name="RDRRATEB5" localSheetId="11">#REF!</definedName>
    <definedName name="RDRRATEB5" localSheetId="14">#REF!</definedName>
    <definedName name="RDRRATEB5">#REF!</definedName>
    <definedName name="RDRRATEB6" localSheetId="5">#REF!</definedName>
    <definedName name="RDRRATEB6" localSheetId="8">#REF!</definedName>
    <definedName name="RDRRATEB6" localSheetId="11">#REF!</definedName>
    <definedName name="RDRRATEB6" localSheetId="14">#REF!</definedName>
    <definedName name="RDRRATEB6">#REF!</definedName>
    <definedName name="RDRRATEB7" localSheetId="5">#REF!</definedName>
    <definedName name="RDRRATEB7" localSheetId="8">#REF!</definedName>
    <definedName name="RDRRATEB7" localSheetId="11">#REF!</definedName>
    <definedName name="RDRRATEB7" localSheetId="14">#REF!</definedName>
    <definedName name="RDRRATEB7">#REF!</definedName>
    <definedName name="RDRRATEB8" localSheetId="5">#REF!</definedName>
    <definedName name="RDRRATEB8" localSheetId="8">#REF!</definedName>
    <definedName name="RDRRATEB8" localSheetId="11">#REF!</definedName>
    <definedName name="RDRRATEB8" localSheetId="14">#REF!</definedName>
    <definedName name="RDRRATEB8">#REF!</definedName>
    <definedName name="RDRRATEB9" localSheetId="5">#REF!</definedName>
    <definedName name="RDRRATEB9" localSheetId="8">#REF!</definedName>
    <definedName name="RDRRATEB9" localSheetId="11">#REF!</definedName>
    <definedName name="RDRRATEB9" localSheetId="14">#REF!</definedName>
    <definedName name="RDRRATEB9">#REF!</definedName>
    <definedName name="RDRRATED" localSheetId="5">#REF!</definedName>
    <definedName name="RDRRATED" localSheetId="8">#REF!</definedName>
    <definedName name="RDRRATED" localSheetId="11">#REF!</definedName>
    <definedName name="RDRRATED" localSheetId="14">#REF!</definedName>
    <definedName name="RDRRATED">#REF!</definedName>
    <definedName name="RDRRATED1" localSheetId="5">#REF!</definedName>
    <definedName name="RDRRATED1" localSheetId="8">#REF!</definedName>
    <definedName name="RDRRATED1" localSheetId="11">#REF!</definedName>
    <definedName name="RDRRATED1" localSheetId="14">#REF!</definedName>
    <definedName name="RDRRATED1">#REF!</definedName>
    <definedName name="RDRRATED10" localSheetId="5">#REF!</definedName>
    <definedName name="RDRRATED10" localSheetId="8">#REF!</definedName>
    <definedName name="RDRRATED10" localSheetId="11">#REF!</definedName>
    <definedName name="RDRRATED10" localSheetId="14">#REF!</definedName>
    <definedName name="RDRRATED10">#REF!</definedName>
    <definedName name="RDRRATED11" localSheetId="5">#REF!</definedName>
    <definedName name="RDRRATED11" localSheetId="8">#REF!</definedName>
    <definedName name="RDRRATED11" localSheetId="11">#REF!</definedName>
    <definedName name="RDRRATED11" localSheetId="14">#REF!</definedName>
    <definedName name="RDRRATED11">#REF!</definedName>
    <definedName name="RDRRATED12" localSheetId="5">#REF!</definedName>
    <definedName name="RDRRATED12" localSheetId="8">#REF!</definedName>
    <definedName name="RDRRATED12" localSheetId="11">#REF!</definedName>
    <definedName name="RDRRATED12" localSheetId="14">#REF!</definedName>
    <definedName name="RDRRATED12">#REF!</definedName>
    <definedName name="RDRRATED13" localSheetId="5">#REF!</definedName>
    <definedName name="RDRRATED13" localSheetId="8">#REF!</definedName>
    <definedName name="RDRRATED13" localSheetId="11">#REF!</definedName>
    <definedName name="RDRRATED13" localSheetId="14">#REF!</definedName>
    <definedName name="RDRRATED13">#REF!</definedName>
    <definedName name="RDRRATED14" localSheetId="5">#REF!</definedName>
    <definedName name="RDRRATED14" localSheetId="8">#REF!</definedName>
    <definedName name="RDRRATED14" localSheetId="11">#REF!</definedName>
    <definedName name="RDRRATED14" localSheetId="14">#REF!</definedName>
    <definedName name="RDRRATED14">#REF!</definedName>
    <definedName name="RDRRATED15" localSheetId="5">#REF!</definedName>
    <definedName name="RDRRATED15" localSheetId="8">#REF!</definedName>
    <definedName name="RDRRATED15" localSheetId="11">#REF!</definedName>
    <definedName name="RDRRATED15" localSheetId="14">#REF!</definedName>
    <definedName name="RDRRATED15">#REF!</definedName>
    <definedName name="RDRRATED16" localSheetId="5">#REF!</definedName>
    <definedName name="RDRRATED16" localSheetId="8">#REF!</definedName>
    <definedName name="RDRRATED16" localSheetId="11">#REF!</definedName>
    <definedName name="RDRRATED16" localSheetId="14">#REF!</definedName>
    <definedName name="RDRRATED16">#REF!</definedName>
    <definedName name="RDRRATED17" localSheetId="5">#REF!</definedName>
    <definedName name="RDRRATED17" localSheetId="8">#REF!</definedName>
    <definedName name="RDRRATED17" localSheetId="11">#REF!</definedName>
    <definedName name="RDRRATED17" localSheetId="14">#REF!</definedName>
    <definedName name="RDRRATED17">#REF!</definedName>
    <definedName name="RDRRATED18" localSheetId="5">#REF!</definedName>
    <definedName name="RDRRATED18" localSheetId="8">#REF!</definedName>
    <definedName name="RDRRATED18" localSheetId="11">#REF!</definedName>
    <definedName name="RDRRATED18" localSheetId="14">#REF!</definedName>
    <definedName name="RDRRATED18">#REF!</definedName>
    <definedName name="RDRRATED19" localSheetId="5">#REF!</definedName>
    <definedName name="RDRRATED19" localSheetId="8">#REF!</definedName>
    <definedName name="RDRRATED19" localSheetId="11">#REF!</definedName>
    <definedName name="RDRRATED19" localSheetId="14">#REF!</definedName>
    <definedName name="RDRRATED19">#REF!</definedName>
    <definedName name="RDRRATED2" localSheetId="5">#REF!</definedName>
    <definedName name="RDRRATED2" localSheetId="8">#REF!</definedName>
    <definedName name="RDRRATED2" localSheetId="11">#REF!</definedName>
    <definedName name="RDRRATED2" localSheetId="14">#REF!</definedName>
    <definedName name="RDRRATED2">#REF!</definedName>
    <definedName name="RDRRATED20" localSheetId="5">#REF!</definedName>
    <definedName name="RDRRATED20" localSheetId="8">#REF!</definedName>
    <definedName name="RDRRATED20" localSheetId="11">#REF!</definedName>
    <definedName name="RDRRATED20" localSheetId="14">#REF!</definedName>
    <definedName name="RDRRATED20">#REF!</definedName>
    <definedName name="RDRRATED3" localSheetId="5">#REF!</definedName>
    <definedName name="RDRRATED3" localSheetId="8">#REF!</definedName>
    <definedName name="RDRRATED3" localSheetId="11">#REF!</definedName>
    <definedName name="RDRRATED3" localSheetId="14">#REF!</definedName>
    <definedName name="RDRRATED3">#REF!</definedName>
    <definedName name="RDRRATED4" localSheetId="5">#REF!</definedName>
    <definedName name="RDRRATED4" localSheetId="8">#REF!</definedName>
    <definedName name="RDRRATED4" localSheetId="11">#REF!</definedName>
    <definedName name="RDRRATED4" localSheetId="14">#REF!</definedName>
    <definedName name="RDRRATED4">#REF!</definedName>
    <definedName name="RDRRATED5" localSheetId="5">#REF!</definedName>
    <definedName name="RDRRATED5" localSheetId="8">#REF!</definedName>
    <definedName name="RDRRATED5" localSheetId="11">#REF!</definedName>
    <definedName name="RDRRATED5" localSheetId="14">#REF!</definedName>
    <definedName name="RDRRATED5">#REF!</definedName>
    <definedName name="RDRRATED6" localSheetId="5">#REF!</definedName>
    <definedName name="RDRRATED6" localSheetId="8">#REF!</definedName>
    <definedName name="RDRRATED6" localSheetId="11">#REF!</definedName>
    <definedName name="RDRRATED6" localSheetId="14">#REF!</definedName>
    <definedName name="RDRRATED6">#REF!</definedName>
    <definedName name="RDRRATED7" localSheetId="5">#REF!</definedName>
    <definedName name="RDRRATED7" localSheetId="8">#REF!</definedName>
    <definedName name="RDRRATED7" localSheetId="11">#REF!</definedName>
    <definedName name="RDRRATED7" localSheetId="14">#REF!</definedName>
    <definedName name="RDRRATED7">#REF!</definedName>
    <definedName name="RDRRATED8" localSheetId="5">#REF!</definedName>
    <definedName name="RDRRATED8" localSheetId="8">#REF!</definedName>
    <definedName name="RDRRATED8" localSheetId="11">#REF!</definedName>
    <definedName name="RDRRATED8" localSheetId="14">#REF!</definedName>
    <definedName name="RDRRATED8">#REF!</definedName>
    <definedName name="RDRRATED9" localSheetId="5">#REF!</definedName>
    <definedName name="RDRRATED9" localSheetId="8">#REF!</definedName>
    <definedName name="RDRRATED9" localSheetId="11">#REF!</definedName>
    <definedName name="RDRRATED9" localSheetId="14">#REF!</definedName>
    <definedName name="RDRRATED9">#REF!</definedName>
    <definedName name="RDRRATEG" localSheetId="5">#REF!</definedName>
    <definedName name="RDRRATEG" localSheetId="8">#REF!</definedName>
    <definedName name="RDRRATEG" localSheetId="11">#REF!</definedName>
    <definedName name="RDRRATEG" localSheetId="14">#REF!</definedName>
    <definedName name="RDRRATEG">#REF!</definedName>
    <definedName name="RDRRATEG1" localSheetId="5">#REF!</definedName>
    <definedName name="RDRRATEG1" localSheetId="8">#REF!</definedName>
    <definedName name="RDRRATEG1" localSheetId="11">#REF!</definedName>
    <definedName name="RDRRATEG1" localSheetId="14">#REF!</definedName>
    <definedName name="RDRRATEG1">#REF!</definedName>
    <definedName name="RDRRATEG10" localSheetId="5">#REF!</definedName>
    <definedName name="RDRRATEG10" localSheetId="8">#REF!</definedName>
    <definedName name="RDRRATEG10" localSheetId="11">#REF!</definedName>
    <definedName name="RDRRATEG10" localSheetId="14">#REF!</definedName>
    <definedName name="RDRRATEG10">#REF!</definedName>
    <definedName name="RDRRATEG11" localSheetId="5">#REF!</definedName>
    <definedName name="RDRRATEG11" localSheetId="8">#REF!</definedName>
    <definedName name="RDRRATEG11" localSheetId="11">#REF!</definedName>
    <definedName name="RDRRATEG11" localSheetId="14">#REF!</definedName>
    <definedName name="RDRRATEG11">#REF!</definedName>
    <definedName name="RDRRATEG12" localSheetId="5">#REF!</definedName>
    <definedName name="RDRRATEG12" localSheetId="8">#REF!</definedName>
    <definedName name="RDRRATEG12" localSheetId="11">#REF!</definedName>
    <definedName name="RDRRATEG12" localSheetId="14">#REF!</definedName>
    <definedName name="RDRRATEG12">#REF!</definedName>
    <definedName name="RDRRATEG13" localSheetId="5">#REF!</definedName>
    <definedName name="RDRRATEG13" localSheetId="8">#REF!</definedName>
    <definedName name="RDRRATEG13" localSheetId="11">#REF!</definedName>
    <definedName name="RDRRATEG13" localSheetId="14">#REF!</definedName>
    <definedName name="RDRRATEG13">#REF!</definedName>
    <definedName name="RDRRATEG14" localSheetId="5">#REF!</definedName>
    <definedName name="RDRRATEG14" localSheetId="8">#REF!</definedName>
    <definedName name="RDRRATEG14" localSheetId="11">#REF!</definedName>
    <definedName name="RDRRATEG14" localSheetId="14">#REF!</definedName>
    <definedName name="RDRRATEG14">#REF!</definedName>
    <definedName name="RDRRATEG15" localSheetId="5">#REF!</definedName>
    <definedName name="RDRRATEG15" localSheetId="8">#REF!</definedName>
    <definedName name="RDRRATEG15" localSheetId="11">#REF!</definedName>
    <definedName name="RDRRATEG15" localSheetId="14">#REF!</definedName>
    <definedName name="RDRRATEG15">#REF!</definedName>
    <definedName name="RDRRATEG16" localSheetId="5">#REF!</definedName>
    <definedName name="RDRRATEG16" localSheetId="8">#REF!</definedName>
    <definedName name="RDRRATEG16" localSheetId="11">#REF!</definedName>
    <definedName name="RDRRATEG16" localSheetId="14">#REF!</definedName>
    <definedName name="RDRRATEG16">#REF!</definedName>
    <definedName name="RDRRATEG17" localSheetId="5">#REF!</definedName>
    <definedName name="RDRRATEG17" localSheetId="8">#REF!</definedName>
    <definedName name="RDRRATEG17" localSheetId="11">#REF!</definedName>
    <definedName name="RDRRATEG17" localSheetId="14">#REF!</definedName>
    <definedName name="RDRRATEG17">#REF!</definedName>
    <definedName name="RDRRATEG18" localSheetId="5">#REF!</definedName>
    <definedName name="RDRRATEG18" localSheetId="8">#REF!</definedName>
    <definedName name="RDRRATEG18" localSheetId="11">#REF!</definedName>
    <definedName name="RDRRATEG18" localSheetId="14">#REF!</definedName>
    <definedName name="RDRRATEG18">#REF!</definedName>
    <definedName name="RDRRATEG19" localSheetId="5">#REF!</definedName>
    <definedName name="RDRRATEG19" localSheetId="8">#REF!</definedName>
    <definedName name="RDRRATEG19" localSheetId="11">#REF!</definedName>
    <definedName name="RDRRATEG19" localSheetId="14">#REF!</definedName>
    <definedName name="RDRRATEG19">#REF!</definedName>
    <definedName name="RDRRATEG2" localSheetId="5">#REF!</definedName>
    <definedName name="RDRRATEG2" localSheetId="8">#REF!</definedName>
    <definedName name="RDRRATEG2" localSheetId="11">#REF!</definedName>
    <definedName name="RDRRATEG2" localSheetId="14">#REF!</definedName>
    <definedName name="RDRRATEG2">#REF!</definedName>
    <definedName name="RDRRATEG20" localSheetId="5">#REF!</definedName>
    <definedName name="RDRRATEG20" localSheetId="8">#REF!</definedName>
    <definedName name="RDRRATEG20" localSheetId="11">#REF!</definedName>
    <definedName name="RDRRATEG20" localSheetId="14">#REF!</definedName>
    <definedName name="RDRRATEG20">#REF!</definedName>
    <definedName name="RDRRATEG3" localSheetId="5">#REF!</definedName>
    <definedName name="RDRRATEG3" localSheetId="8">#REF!</definedName>
    <definedName name="RDRRATEG3" localSheetId="11">#REF!</definedName>
    <definedName name="RDRRATEG3" localSheetId="14">#REF!</definedName>
    <definedName name="RDRRATEG3">#REF!</definedName>
    <definedName name="RDRRATEG4" localSheetId="5">#REF!</definedName>
    <definedName name="RDRRATEG4" localSheetId="8">#REF!</definedName>
    <definedName name="RDRRATEG4" localSheetId="11">#REF!</definedName>
    <definedName name="RDRRATEG4" localSheetId="14">#REF!</definedName>
    <definedName name="RDRRATEG4">#REF!</definedName>
    <definedName name="RDRRATEG5" localSheetId="5">#REF!</definedName>
    <definedName name="RDRRATEG5" localSheetId="8">#REF!</definedName>
    <definedName name="RDRRATEG5" localSheetId="11">#REF!</definedName>
    <definedName name="RDRRATEG5" localSheetId="14">#REF!</definedName>
    <definedName name="RDRRATEG5">#REF!</definedName>
    <definedName name="RDRRATEG6" localSheetId="5">#REF!</definedName>
    <definedName name="RDRRATEG6" localSheetId="8">#REF!</definedName>
    <definedName name="RDRRATEG6" localSheetId="11">#REF!</definedName>
    <definedName name="RDRRATEG6" localSheetId="14">#REF!</definedName>
    <definedName name="RDRRATEG6">#REF!</definedName>
    <definedName name="RDRRATEG7" localSheetId="5">#REF!</definedName>
    <definedName name="RDRRATEG7" localSheetId="8">#REF!</definedName>
    <definedName name="RDRRATEG7" localSheetId="11">#REF!</definedName>
    <definedName name="RDRRATEG7" localSheetId="14">#REF!</definedName>
    <definedName name="RDRRATEG7">#REF!</definedName>
    <definedName name="RDRRATEG8" localSheetId="5">#REF!</definedName>
    <definedName name="RDRRATEG8" localSheetId="8">#REF!</definedName>
    <definedName name="RDRRATEG8" localSheetId="11">#REF!</definedName>
    <definedName name="RDRRATEG8" localSheetId="14">#REF!</definedName>
    <definedName name="RDRRATEG8">#REF!</definedName>
    <definedName name="RDRRATEG9" localSheetId="5">#REF!</definedName>
    <definedName name="RDRRATEG9" localSheetId="8">#REF!</definedName>
    <definedName name="RDRRATEG9" localSheetId="11">#REF!</definedName>
    <definedName name="RDRRATEG9" localSheetId="14">#REF!</definedName>
    <definedName name="RDRRATEG9">#REF!</definedName>
    <definedName name="RDRRATET" localSheetId="5">#REF!</definedName>
    <definedName name="RDRRATET" localSheetId="8">#REF!</definedName>
    <definedName name="RDRRATET" localSheetId="11">#REF!</definedName>
    <definedName name="RDRRATET" localSheetId="14">#REF!</definedName>
    <definedName name="RDRRATET">#REF!</definedName>
    <definedName name="RDRRATET1" localSheetId="5">#REF!</definedName>
    <definedName name="RDRRATET1" localSheetId="8">#REF!</definedName>
    <definedName name="RDRRATET1" localSheetId="11">#REF!</definedName>
    <definedName name="RDRRATET1" localSheetId="14">#REF!</definedName>
    <definedName name="RDRRATET1">#REF!</definedName>
    <definedName name="RDRRATET10" localSheetId="5">#REF!</definedName>
    <definedName name="RDRRATET10" localSheetId="8">#REF!</definedName>
    <definedName name="RDRRATET10" localSheetId="11">#REF!</definedName>
    <definedName name="RDRRATET10" localSheetId="14">#REF!</definedName>
    <definedName name="RDRRATET10">#REF!</definedName>
    <definedName name="RDRRATET11" localSheetId="5">#REF!</definedName>
    <definedName name="RDRRATET11" localSheetId="8">#REF!</definedName>
    <definedName name="RDRRATET11" localSheetId="11">#REF!</definedName>
    <definedName name="RDRRATET11" localSheetId="14">#REF!</definedName>
    <definedName name="RDRRATET11">#REF!</definedName>
    <definedName name="RDRRATET12" localSheetId="5">#REF!</definedName>
    <definedName name="RDRRATET12" localSheetId="8">#REF!</definedName>
    <definedName name="RDRRATET12" localSheetId="11">#REF!</definedName>
    <definedName name="RDRRATET12" localSheetId="14">#REF!</definedName>
    <definedName name="RDRRATET12">#REF!</definedName>
    <definedName name="RDRRATET13" localSheetId="5">#REF!</definedName>
    <definedName name="RDRRATET13" localSheetId="8">#REF!</definedName>
    <definedName name="RDRRATET13" localSheetId="11">#REF!</definedName>
    <definedName name="RDRRATET13" localSheetId="14">#REF!</definedName>
    <definedName name="RDRRATET13">#REF!</definedName>
    <definedName name="RDRRATET14" localSheetId="5">#REF!</definedName>
    <definedName name="RDRRATET14" localSheetId="8">#REF!</definedName>
    <definedName name="RDRRATET14" localSheetId="11">#REF!</definedName>
    <definedName name="RDRRATET14" localSheetId="14">#REF!</definedName>
    <definedName name="RDRRATET14">#REF!</definedName>
    <definedName name="RDRRATET15" localSheetId="5">#REF!</definedName>
    <definedName name="RDRRATET15" localSheetId="8">#REF!</definedName>
    <definedName name="RDRRATET15" localSheetId="11">#REF!</definedName>
    <definedName name="RDRRATET15" localSheetId="14">#REF!</definedName>
    <definedName name="RDRRATET15">#REF!</definedName>
    <definedName name="RDRRATET16" localSheetId="5">#REF!</definedName>
    <definedName name="RDRRATET16" localSheetId="8">#REF!</definedName>
    <definedName name="RDRRATET16" localSheetId="11">#REF!</definedName>
    <definedName name="RDRRATET16" localSheetId="14">#REF!</definedName>
    <definedName name="RDRRATET16">#REF!</definedName>
    <definedName name="RDRRATET17" localSheetId="5">#REF!</definedName>
    <definedName name="RDRRATET17" localSheetId="8">#REF!</definedName>
    <definedName name="RDRRATET17" localSheetId="11">#REF!</definedName>
    <definedName name="RDRRATET17" localSheetId="14">#REF!</definedName>
    <definedName name="RDRRATET17">#REF!</definedName>
    <definedName name="RDRRATET18" localSheetId="5">#REF!</definedName>
    <definedName name="RDRRATET18" localSheetId="8">#REF!</definedName>
    <definedName name="RDRRATET18" localSheetId="11">#REF!</definedName>
    <definedName name="RDRRATET18" localSheetId="14">#REF!</definedName>
    <definedName name="RDRRATET18">#REF!</definedName>
    <definedName name="RDRRATET19" localSheetId="5">#REF!</definedName>
    <definedName name="RDRRATET19" localSheetId="8">#REF!</definedName>
    <definedName name="RDRRATET19" localSheetId="11">#REF!</definedName>
    <definedName name="RDRRATET19" localSheetId="14">#REF!</definedName>
    <definedName name="RDRRATET19">#REF!</definedName>
    <definedName name="RDRRATET2" localSheetId="5">#REF!</definedName>
    <definedName name="RDRRATET2" localSheetId="8">#REF!</definedName>
    <definedName name="RDRRATET2" localSheetId="11">#REF!</definedName>
    <definedName name="RDRRATET2" localSheetId="14">#REF!</definedName>
    <definedName name="RDRRATET2">#REF!</definedName>
    <definedName name="RDRRATET20" localSheetId="5">#REF!</definedName>
    <definedName name="RDRRATET20" localSheetId="8">#REF!</definedName>
    <definedName name="RDRRATET20" localSheetId="11">#REF!</definedName>
    <definedName name="RDRRATET20" localSheetId="14">#REF!</definedName>
    <definedName name="RDRRATET20">#REF!</definedName>
    <definedName name="RDRRATET3" localSheetId="5">#REF!</definedName>
    <definedName name="RDRRATET3" localSheetId="8">#REF!</definedName>
    <definedName name="RDRRATET3" localSheetId="11">#REF!</definedName>
    <definedName name="RDRRATET3" localSheetId="14">#REF!</definedName>
    <definedName name="RDRRATET3">#REF!</definedName>
    <definedName name="RDRRATET4" localSheetId="5">#REF!</definedName>
    <definedName name="RDRRATET4" localSheetId="8">#REF!</definedName>
    <definedName name="RDRRATET4" localSheetId="11">#REF!</definedName>
    <definedName name="RDRRATET4" localSheetId="14">#REF!</definedName>
    <definedName name="RDRRATET4">#REF!</definedName>
    <definedName name="RDRRATET5" localSheetId="5">#REF!</definedName>
    <definedName name="RDRRATET5" localSheetId="8">#REF!</definedName>
    <definedName name="RDRRATET5" localSheetId="11">#REF!</definedName>
    <definedName name="RDRRATET5" localSheetId="14">#REF!</definedName>
    <definedName name="RDRRATET5">#REF!</definedName>
    <definedName name="RDRRATET6" localSheetId="5">#REF!</definedName>
    <definedName name="RDRRATET6" localSheetId="8">#REF!</definedName>
    <definedName name="RDRRATET6" localSheetId="11">#REF!</definedName>
    <definedName name="RDRRATET6" localSheetId="14">#REF!</definedName>
    <definedName name="RDRRATET6">#REF!</definedName>
    <definedName name="RDRRATET7" localSheetId="5">#REF!</definedName>
    <definedName name="RDRRATET7" localSheetId="8">#REF!</definedName>
    <definedName name="RDRRATET7" localSheetId="11">#REF!</definedName>
    <definedName name="RDRRATET7" localSheetId="14">#REF!</definedName>
    <definedName name="RDRRATET7">#REF!</definedName>
    <definedName name="RDRRATET8" localSheetId="5">#REF!</definedName>
    <definedName name="RDRRATET8" localSheetId="8">#REF!</definedName>
    <definedName name="RDRRATET8" localSheetId="11">#REF!</definedName>
    <definedName name="RDRRATET8" localSheetId="14">#REF!</definedName>
    <definedName name="RDRRATET8">#REF!</definedName>
    <definedName name="RDRRATET9" localSheetId="5">#REF!</definedName>
    <definedName name="RDRRATET9" localSheetId="8">#REF!</definedName>
    <definedName name="RDRRATET9" localSheetId="11">#REF!</definedName>
    <definedName name="RDRRATET9" localSheetId="14">#REF!</definedName>
    <definedName name="RDRRATET9">#REF!</definedName>
    <definedName name="RDRTYPE" localSheetId="5">#REF!</definedName>
    <definedName name="RDRTYPE" localSheetId="8">#REF!</definedName>
    <definedName name="RDRTYPE" localSheetId="11">#REF!</definedName>
    <definedName name="RDRTYPE" localSheetId="14">#REF!</definedName>
    <definedName name="RDRTYPE">#REF!</definedName>
    <definedName name="RDRUNITS" localSheetId="5">#REF!</definedName>
    <definedName name="RDRUNITS" localSheetId="8">#REF!</definedName>
    <definedName name="RDRUNITS" localSheetId="11">#REF!</definedName>
    <definedName name="RDRUNITS" localSheetId="14">#REF!</definedName>
    <definedName name="RDRUNITS">#REF!</definedName>
    <definedName name="Reserved_Section" localSheetId="5">#REF!</definedName>
    <definedName name="Reserved_Section" localSheetId="8">#REF!</definedName>
    <definedName name="Reserved_Section" localSheetId="11">#REF!</definedName>
    <definedName name="Reserved_Section" localSheetId="14">#REF!</definedName>
    <definedName name="Reserved_Section">#REF!</definedName>
    <definedName name="RIDERS" localSheetId="5">#REF!</definedName>
    <definedName name="RIDERS" localSheetId="8">#REF!</definedName>
    <definedName name="RIDERS" localSheetId="11">#REF!</definedName>
    <definedName name="RIDERS" localSheetId="14">#REF!</definedName>
    <definedName name="RIDERS">#REF!</definedName>
    <definedName name="RKVAHRDNG" localSheetId="5">#REF!</definedName>
    <definedName name="RKVAHRDNG" localSheetId="8">#REF!</definedName>
    <definedName name="RKVAHRDNG" localSheetId="11">#REF!</definedName>
    <definedName name="RKVAHRDNG" localSheetId="14">#REF!</definedName>
    <definedName name="RKVAHRDNG">#REF!</definedName>
    <definedName name="RTCHTCNTRCTCPCT" localSheetId="5">#REF!</definedName>
    <definedName name="RTCHTCNTRCTCPCT" localSheetId="8">#REF!</definedName>
    <definedName name="RTCHTCNTRCTCPCT" localSheetId="11">#REF!</definedName>
    <definedName name="RTCHTCNTRCTCPCT" localSheetId="14">#REF!</definedName>
    <definedName name="RTCHTCNTRCTCPCT">#REF!</definedName>
    <definedName name="RTCHTFCTR" localSheetId="5">#REF!</definedName>
    <definedName name="RTCHTFCTR" localSheetId="8">#REF!</definedName>
    <definedName name="RTCHTFCTR" localSheetId="11">#REF!</definedName>
    <definedName name="RTCHTFCTR" localSheetId="14">#REF!</definedName>
    <definedName name="RTCHTFCTR">#REF!</definedName>
    <definedName name="RTCHTFCTR2" localSheetId="5">#REF!</definedName>
    <definedName name="RTCHTFCTR2" localSheetId="8">#REF!</definedName>
    <definedName name="RTCHTFCTR2" localSheetId="11">#REF!</definedName>
    <definedName name="RTCHTFCTR2" localSheetId="14">#REF!</definedName>
    <definedName name="RTCHTFCTR2">#REF!</definedName>
    <definedName name="RTCHTHIPREVKW" localSheetId="5">#REF!</definedName>
    <definedName name="RTCHTHIPREVKW" localSheetId="8">#REF!</definedName>
    <definedName name="RTCHTHIPREVKW" localSheetId="11">#REF!</definedName>
    <definedName name="RTCHTHIPREVKW" localSheetId="14">#REF!</definedName>
    <definedName name="RTCHTHIPREVKW">#REF!</definedName>
    <definedName name="RTP_Detail" localSheetId="5">#REF!</definedName>
    <definedName name="RTP_Detail" localSheetId="8">#REF!</definedName>
    <definedName name="RTP_Detail" localSheetId="11">#REF!</definedName>
    <definedName name="RTP_Detail" localSheetId="14">#REF!</definedName>
    <definedName name="RTP_Detail">#REF!</definedName>
    <definedName name="RTPLRKW" localSheetId="5">#REF!</definedName>
    <definedName name="RTPLRKW" localSheetId="8">#REF!</definedName>
    <definedName name="RTPLRKW" localSheetId="11">#REF!</definedName>
    <definedName name="RTPLRKW" localSheetId="14">#REF!</definedName>
    <definedName name="RTPLRKW">#REF!</definedName>
    <definedName name="SDI" localSheetId="5">#REF!</definedName>
    <definedName name="SDI" localSheetId="8">#REF!</definedName>
    <definedName name="SDI" localSheetId="11">#REF!</definedName>
    <definedName name="SDI" localSheetId="14">#REF!</definedName>
    <definedName name="SDI">#REF!</definedName>
    <definedName name="SHLDRPKKW" localSheetId="5">#REF!</definedName>
    <definedName name="SHLDRPKKW" localSheetId="8">#REF!</definedName>
    <definedName name="SHLDRPKKW" localSheetId="11">#REF!</definedName>
    <definedName name="SHLDRPKKW" localSheetId="14">#REF!</definedName>
    <definedName name="SHLDRPKKW">#REF!</definedName>
    <definedName name="SHLDRPKKWDT" localSheetId="5">#REF!</definedName>
    <definedName name="SHLDRPKKWDT" localSheetId="8">#REF!</definedName>
    <definedName name="SHLDRPKKWDT" localSheetId="11">#REF!</definedName>
    <definedName name="SHLDRPKKWDT" localSheetId="14">#REF!</definedName>
    <definedName name="SHLDRPKKWDT">#REF!</definedName>
    <definedName name="SHLDRPKKWTM" localSheetId="5">#REF!</definedName>
    <definedName name="SHLDRPKKWTM" localSheetId="8">#REF!</definedName>
    <definedName name="SHLDRPKKWTM" localSheetId="11">#REF!</definedName>
    <definedName name="SHLDRPKKWTM" localSheetId="14">#REF!</definedName>
    <definedName name="SHLDRPKKWTM">#REF!</definedName>
    <definedName name="SHRDTRNSKWH" localSheetId="5">#REF!</definedName>
    <definedName name="SHRDTRNSKWH" localSheetId="8">#REF!</definedName>
    <definedName name="SHRDTRNSKWH" localSheetId="11">#REF!</definedName>
    <definedName name="SHRDTRNSKWH" localSheetId="14">#REF!</definedName>
    <definedName name="SHRDTRNSKWH">#REF!</definedName>
    <definedName name="SRPLSKWH" localSheetId="5">#REF!</definedName>
    <definedName name="SRPLSKWH" localSheetId="8">#REF!</definedName>
    <definedName name="SRPLSKWH" localSheetId="11">#REF!</definedName>
    <definedName name="SRPLSKWH" localSheetId="14">#REF!</definedName>
    <definedName name="SRPLSKWH">#REF!</definedName>
    <definedName name="STARTDTM" localSheetId="5">#REF!</definedName>
    <definedName name="STARTDTM" localSheetId="8">#REF!</definedName>
    <definedName name="STARTDTM" localSheetId="11">#REF!</definedName>
    <definedName name="STARTDTM" localSheetId="14">#REF!</definedName>
    <definedName name="STARTDTM">#REF!</definedName>
    <definedName name="State" localSheetId="5">#REF!</definedName>
    <definedName name="State" localSheetId="8">#REF!</definedName>
    <definedName name="State" localSheetId="11">#REF!</definedName>
    <definedName name="State" localSheetId="14">#REF!</definedName>
    <definedName name="State">#REF!</definedName>
    <definedName name="STDKW" localSheetId="5">#REF!</definedName>
    <definedName name="STDKW" localSheetId="8">#REF!</definedName>
    <definedName name="STDKW" localSheetId="11">#REF!</definedName>
    <definedName name="STDKW" localSheetId="14">#REF!</definedName>
    <definedName name="STDKW">#REF!</definedName>
    <definedName name="STDKWDT" localSheetId="5">#REF!</definedName>
    <definedName name="STDKWDT" localSheetId="8">#REF!</definedName>
    <definedName name="STDKWDT" localSheetId="11">#REF!</definedName>
    <definedName name="STDKWDT" localSheetId="14">#REF!</definedName>
    <definedName name="STDKWDT">#REF!</definedName>
    <definedName name="STDKWTM" localSheetId="5">#REF!</definedName>
    <definedName name="STDKWTM" localSheetId="8">#REF!</definedName>
    <definedName name="STDKWTM" localSheetId="11">#REF!</definedName>
    <definedName name="STDKWTM" localSheetId="14">#REF!</definedName>
    <definedName name="STDKWTM">#REF!</definedName>
    <definedName name="STRTTIME" localSheetId="5">#REF!</definedName>
    <definedName name="STRTTIME" localSheetId="8">#REF!</definedName>
    <definedName name="STRTTIME" localSheetId="11">#REF!</definedName>
    <definedName name="STRTTIME" localSheetId="14">#REF!</definedName>
    <definedName name="STRTTIME">#REF!</definedName>
    <definedName name="SWP_Proj_Allocators" localSheetId="5">#REF!</definedName>
    <definedName name="SWP_Proj_Allocators" localSheetId="8">#REF!</definedName>
    <definedName name="SWP_Proj_Allocators" localSheetId="11">#REF!</definedName>
    <definedName name="SWP_Proj_Allocators" localSheetId="14">#REF!</definedName>
    <definedName name="SWP_Proj_Allocators">#REF!</definedName>
    <definedName name="SWPallocatorsH" localSheetId="5">#REF!</definedName>
    <definedName name="SWPallocatorsH" localSheetId="8">#REF!</definedName>
    <definedName name="SWPallocatorsH" localSheetId="11">#REF!</definedName>
    <definedName name="SWPallocatorsH" localSheetId="14">#REF!</definedName>
    <definedName name="SWPallocatorsH">#REF!</definedName>
    <definedName name="SWPallocatorsP" localSheetId="5">#REF!</definedName>
    <definedName name="SWPallocatorsP" localSheetId="8">#REF!</definedName>
    <definedName name="SWPallocatorsP" localSheetId="11">#REF!</definedName>
    <definedName name="SWPallocatorsP" localSheetId="14">#REF!</definedName>
    <definedName name="SWPallocatorsP">#REF!</definedName>
    <definedName name="SYSPKKW" localSheetId="5">#REF!</definedName>
    <definedName name="SYSPKKW" localSheetId="8">#REF!</definedName>
    <definedName name="SYSPKKW" localSheetId="11">#REF!</definedName>
    <definedName name="SYSPKKW" localSheetId="14">#REF!</definedName>
    <definedName name="SYSPKKW">#REF!</definedName>
    <definedName name="SYSPKKWDT" localSheetId="5">#REF!</definedName>
    <definedName name="SYSPKKWDT" localSheetId="8">#REF!</definedName>
    <definedName name="SYSPKKWDT" localSheetId="11">#REF!</definedName>
    <definedName name="SYSPKKWDT" localSheetId="14">#REF!</definedName>
    <definedName name="SYSPKKWDT">#REF!</definedName>
    <definedName name="SYSPKKWTM" localSheetId="5">#REF!</definedName>
    <definedName name="SYSPKKWTM" localSheetId="8">#REF!</definedName>
    <definedName name="SYSPKKWTM" localSheetId="11">#REF!</definedName>
    <definedName name="SYSPKKWTM" localSheetId="14">#REF!</definedName>
    <definedName name="SYSPKKWTM">#REF!</definedName>
    <definedName name="TARIFF1" localSheetId="5">#REF!</definedName>
    <definedName name="TARIFF1" localSheetId="8">#REF!</definedName>
    <definedName name="TARIFF1" localSheetId="11">#REF!</definedName>
    <definedName name="TARIFF1" localSheetId="14">#REF!</definedName>
    <definedName name="TARIFF1">#REF!</definedName>
    <definedName name="TARIFF2" localSheetId="5">#REF!</definedName>
    <definedName name="TARIFF2" localSheetId="8">#REF!</definedName>
    <definedName name="TARIFF2" localSheetId="11">#REF!</definedName>
    <definedName name="TARIFF2" localSheetId="14">#REF!</definedName>
    <definedName name="TARIFF2">#REF!</definedName>
    <definedName name="TariffCode" localSheetId="5">#REF!</definedName>
    <definedName name="TariffCode" localSheetId="8">#REF!</definedName>
    <definedName name="TariffCode" localSheetId="11">#REF!</definedName>
    <definedName name="TariffCode" localSheetId="14">#REF!</definedName>
    <definedName name="TariffCode">#REF!</definedName>
    <definedName name="TariffLongName" localSheetId="5">#REF!</definedName>
    <definedName name="TariffLongName" localSheetId="8">#REF!</definedName>
    <definedName name="TariffLongName" localSheetId="11">#REF!</definedName>
    <definedName name="TariffLongName" localSheetId="14">#REF!</definedName>
    <definedName name="TariffLongName">#REF!</definedName>
    <definedName name="TariffShortName" localSheetId="5">#REF!</definedName>
    <definedName name="TariffShortName" localSheetId="8">#REF!</definedName>
    <definedName name="TariffShortName" localSheetId="11">#REF!</definedName>
    <definedName name="TariffShortName" localSheetId="14">#REF!</definedName>
    <definedName name="TariffShortName">#REF!</definedName>
    <definedName name="TAXDATE" localSheetId="5">#REF!</definedName>
    <definedName name="TAXDATE" localSheetId="8">#REF!</definedName>
    <definedName name="TAXDATE" localSheetId="11">#REF!</definedName>
    <definedName name="TAXDATE" localSheetId="14">#REF!</definedName>
    <definedName name="TAXDATE">#REF!</definedName>
    <definedName name="TAXES" localSheetId="5">#REF!</definedName>
    <definedName name="TAXES" localSheetId="8">#REF!</definedName>
    <definedName name="TAXES" localSheetId="11">#REF!</definedName>
    <definedName name="TAXES" localSheetId="14">#REF!</definedName>
    <definedName name="TAXES">#REF!</definedName>
    <definedName name="TAXNAME" localSheetId="5">#REF!</definedName>
    <definedName name="TAXNAME" localSheetId="8">#REF!</definedName>
    <definedName name="TAXNAME" localSheetId="11">#REF!</definedName>
    <definedName name="TAXNAME" localSheetId="14">#REF!</definedName>
    <definedName name="TAXNAME">#REF!</definedName>
    <definedName name="TAXRATE" localSheetId="5">#REF!</definedName>
    <definedName name="TAXRATE" localSheetId="8">#REF!</definedName>
    <definedName name="TAXRATE" localSheetId="11">#REF!</definedName>
    <definedName name="TAXRATE" localSheetId="14">#REF!</definedName>
    <definedName name="TAXRATE">#REF!</definedName>
    <definedName name="TAXTYPE" localSheetId="5">#REF!</definedName>
    <definedName name="TAXTYPE" localSheetId="8">#REF!</definedName>
    <definedName name="TAXTYPE" localSheetId="11">#REF!</definedName>
    <definedName name="TAXTYPE" localSheetId="14">#REF!</definedName>
    <definedName name="TAXTYPE">#REF!</definedName>
    <definedName name="TCst" localSheetId="5">#REF!</definedName>
    <definedName name="TCst" localSheetId="8">#REF!</definedName>
    <definedName name="TCst" localSheetId="11">#REF!</definedName>
    <definedName name="TCst" localSheetId="14">#REF!</definedName>
    <definedName name="TCst">#REF!</definedName>
    <definedName name="TCst1" localSheetId="5">#REF!</definedName>
    <definedName name="TCst1" localSheetId="8">#REF!</definedName>
    <definedName name="TCst1" localSheetId="11">#REF!</definedName>
    <definedName name="TCst1" localSheetId="14">#REF!</definedName>
    <definedName name="TCst1">#REF!</definedName>
    <definedName name="TIRPCCHG" localSheetId="5">#REF!</definedName>
    <definedName name="TIRPCCHG" localSheetId="8">#REF!</definedName>
    <definedName name="TIRPCCHG" localSheetId="11">#REF!</definedName>
    <definedName name="TIRPCCHG" localSheetId="14">#REF!</definedName>
    <definedName name="TIRPCCHG">#REF!</definedName>
    <definedName name="TIRPDCHG1" localSheetId="5">#REF!</definedName>
    <definedName name="TIRPDCHG1" localSheetId="8">#REF!</definedName>
    <definedName name="TIRPDCHG1" localSheetId="11">#REF!</definedName>
    <definedName name="TIRPDCHG1" localSheetId="14">#REF!</definedName>
    <definedName name="TIRPDCHG1">#REF!</definedName>
    <definedName name="TIRPDCHG2" localSheetId="5">#REF!</definedName>
    <definedName name="TIRPDCHG2" localSheetId="8">#REF!</definedName>
    <definedName name="TIRPDCHG2" localSheetId="11">#REF!</definedName>
    <definedName name="TIRPDCHG2" localSheetId="14">#REF!</definedName>
    <definedName name="TIRPDCHG2">#REF!</definedName>
    <definedName name="TIRPECHG1" localSheetId="5">#REF!</definedName>
    <definedName name="TIRPECHG1" localSheetId="8">#REF!</definedName>
    <definedName name="TIRPECHG1" localSheetId="11">#REF!</definedName>
    <definedName name="TIRPECHG1" localSheetId="14">#REF!</definedName>
    <definedName name="TIRPECHG1">#REF!</definedName>
    <definedName name="TIRPECHGB1" localSheetId="5">#REF!</definedName>
    <definedName name="TIRPECHGB1" localSheetId="8">#REF!</definedName>
    <definedName name="TIRPECHGB1" localSheetId="11">#REF!</definedName>
    <definedName name="TIRPECHGB1" localSheetId="14">#REF!</definedName>
    <definedName name="TIRPECHGB1">#REF!</definedName>
    <definedName name="TIRPECHGB2" localSheetId="5">#REF!</definedName>
    <definedName name="TIRPECHGB2" localSheetId="8">#REF!</definedName>
    <definedName name="TIRPECHGB2" localSheetId="11">#REF!</definedName>
    <definedName name="TIRPECHGB2" localSheetId="14">#REF!</definedName>
    <definedName name="TIRPECHGB2">#REF!</definedName>
    <definedName name="TIRPECHGB3" localSheetId="5">#REF!</definedName>
    <definedName name="TIRPECHGB3" localSheetId="8">#REF!</definedName>
    <definedName name="TIRPECHGB3" localSheetId="11">#REF!</definedName>
    <definedName name="TIRPECHGB3" localSheetId="14">#REF!</definedName>
    <definedName name="TIRPECHGB3">#REF!</definedName>
    <definedName name="TIRPMECHG1" localSheetId="5">#REF!</definedName>
    <definedName name="TIRPMECHG1" localSheetId="8">#REF!</definedName>
    <definedName name="TIRPMECHG1" localSheetId="11">#REF!</definedName>
    <definedName name="TIRPMECHG1" localSheetId="14">#REF!</definedName>
    <definedName name="TIRPMECHG1">#REF!</definedName>
    <definedName name="TIRPMINDC" localSheetId="5">#REF!</definedName>
    <definedName name="TIRPMINDC" localSheetId="8">#REF!</definedName>
    <definedName name="TIRPMINDC" localSheetId="11">#REF!</definedName>
    <definedName name="TIRPMINDC" localSheetId="14">#REF!</definedName>
    <definedName name="TIRPMINDC">#REF!</definedName>
    <definedName name="TIRPMINEC" localSheetId="5">#REF!</definedName>
    <definedName name="TIRPMINEC" localSheetId="8">#REF!</definedName>
    <definedName name="TIRPMINEC" localSheetId="11">#REF!</definedName>
    <definedName name="TIRPMINEC" localSheetId="14">#REF!</definedName>
    <definedName name="TIRPMINEC">#REF!</definedName>
    <definedName name="TIRPOFKVA" localSheetId="5">#REF!</definedName>
    <definedName name="TIRPOFKVA" localSheetId="8">#REF!</definedName>
    <definedName name="TIRPOFKVA" localSheetId="11">#REF!</definedName>
    <definedName name="TIRPOFKVA" localSheetId="14">#REF!</definedName>
    <definedName name="TIRPOFKVA">#REF!</definedName>
    <definedName name="TIRPOFKW" localSheetId="5">#REF!</definedName>
    <definedName name="TIRPOFKW" localSheetId="8">#REF!</definedName>
    <definedName name="TIRPOFKW" localSheetId="11">#REF!</definedName>
    <definedName name="TIRPOFKW" localSheetId="14">#REF!</definedName>
    <definedName name="TIRPOFKW">#REF!</definedName>
    <definedName name="TIRPOFKWH" localSheetId="5">#REF!</definedName>
    <definedName name="TIRPOFKWH" localSheetId="8">#REF!</definedName>
    <definedName name="TIRPOFKWH" localSheetId="11">#REF!</definedName>
    <definedName name="TIRPOFKWH" localSheetId="14">#REF!</definedName>
    <definedName name="TIRPOFKWH">#REF!</definedName>
    <definedName name="TIRPOPKWH" localSheetId="5">#REF!</definedName>
    <definedName name="TIRPOPKWH" localSheetId="8">#REF!</definedName>
    <definedName name="TIRPOPKWH" localSheetId="11">#REF!</definedName>
    <definedName name="TIRPOPKWH" localSheetId="14">#REF!</definedName>
    <definedName name="TIRPOPKWH">#REF!</definedName>
    <definedName name="TIRPP1EC" localSheetId="5">#REF!</definedName>
    <definedName name="TIRPP1EC" localSheetId="8">#REF!</definedName>
    <definedName name="TIRPP1EC" localSheetId="11">#REF!</definedName>
    <definedName name="TIRPP1EC" localSheetId="14">#REF!</definedName>
    <definedName name="TIRPP1EC">#REF!</definedName>
    <definedName name="TIRPP2EC" localSheetId="5">#REF!</definedName>
    <definedName name="TIRPP2EC" localSheetId="8">#REF!</definedName>
    <definedName name="TIRPP2EC" localSheetId="11">#REF!</definedName>
    <definedName name="TIRPP2EC" localSheetId="14">#REF!</definedName>
    <definedName name="TIRPP2EC">#REF!</definedName>
    <definedName name="TIRPP3EC" localSheetId="5">#REF!</definedName>
    <definedName name="TIRPP3EC" localSheetId="8">#REF!</definedName>
    <definedName name="TIRPP3EC" localSheetId="11">#REF!</definedName>
    <definedName name="TIRPP3EC" localSheetId="14">#REF!</definedName>
    <definedName name="TIRPP3EC">#REF!</definedName>
    <definedName name="TIRPP4EC" localSheetId="5">#REF!</definedName>
    <definedName name="TIRPP4EC" localSheetId="8">#REF!</definedName>
    <definedName name="TIRPP4EC" localSheetId="11">#REF!</definedName>
    <definedName name="TIRPP4EC" localSheetId="14">#REF!</definedName>
    <definedName name="TIRPP4EC">#REF!</definedName>
    <definedName name="TIRPP5EC" localSheetId="5">#REF!</definedName>
    <definedName name="TIRPP5EC" localSheetId="8">#REF!</definedName>
    <definedName name="TIRPP5EC" localSheetId="11">#REF!</definedName>
    <definedName name="TIRPP5EC" localSheetId="14">#REF!</definedName>
    <definedName name="TIRPP5EC">#REF!</definedName>
    <definedName name="TIRPRCHG" localSheetId="5">#REF!</definedName>
    <definedName name="TIRPRCHG" localSheetId="8">#REF!</definedName>
    <definedName name="TIRPRCHG" localSheetId="11">#REF!</definedName>
    <definedName name="TIRPRCHG" localSheetId="14">#REF!</definedName>
    <definedName name="TIRPRCHG">#REF!</definedName>
    <definedName name="TLsFctr" localSheetId="5">#REF!</definedName>
    <definedName name="TLsFctr" localSheetId="8">#REF!</definedName>
    <definedName name="TLsFctr" localSheetId="11">#REF!</definedName>
    <definedName name="TLsFctr" localSheetId="14">#REF!</definedName>
    <definedName name="TLsFctr">#REF!</definedName>
    <definedName name="TRCRDKWH" localSheetId="5">#REF!</definedName>
    <definedName name="TRCRDKWH" localSheetId="8">#REF!</definedName>
    <definedName name="TRCRDKWH" localSheetId="11">#REF!</definedName>
    <definedName name="TRCRDKWH" localSheetId="14">#REF!</definedName>
    <definedName name="TRCRDKWH">#REF!</definedName>
    <definedName name="TRCRDKWH2P" localSheetId="5">#REF!</definedName>
    <definedName name="TRCRDKWH2P" localSheetId="8">#REF!</definedName>
    <definedName name="TRCRDKWH2P" localSheetId="11">#REF!</definedName>
    <definedName name="TRCRDKWH2P" localSheetId="14">#REF!</definedName>
    <definedName name="TRCRDKWH2P">#REF!</definedName>
    <definedName name="TRFDATE1" localSheetId="5">#REF!</definedName>
    <definedName name="TRFDATE1" localSheetId="8">#REF!</definedName>
    <definedName name="TRFDATE1" localSheetId="11">#REF!</definedName>
    <definedName name="TRFDATE1" localSheetId="14">#REF!</definedName>
    <definedName name="TRFDATE1">#REF!</definedName>
    <definedName name="TRFDATE2" localSheetId="5">#REF!</definedName>
    <definedName name="TRFDATE2" localSheetId="8">#REF!</definedName>
    <definedName name="TRFDATE2" localSheetId="11">#REF!</definedName>
    <definedName name="TRFDATE2" localSheetId="14">#REF!</definedName>
    <definedName name="TRFDATE2">#REF!</definedName>
    <definedName name="TRFNAME1" localSheetId="5">#REF!</definedName>
    <definedName name="TRFNAME1" localSheetId="8">#REF!</definedName>
    <definedName name="TRFNAME1" localSheetId="11">#REF!</definedName>
    <definedName name="TRFNAME1" localSheetId="14">#REF!</definedName>
    <definedName name="TRFNAME1">#REF!</definedName>
    <definedName name="TRFNAME2" localSheetId="5">#REF!</definedName>
    <definedName name="TRFNAME2" localSheetId="8">#REF!</definedName>
    <definedName name="TRFNAME2" localSheetId="11">#REF!</definedName>
    <definedName name="TRFNAME2" localSheetId="14">#REF!</definedName>
    <definedName name="TRFNAME2">#REF!</definedName>
    <definedName name="TRFSHORTNM1" localSheetId="5">#REF!</definedName>
    <definedName name="TRFSHORTNM1" localSheetId="8">#REF!</definedName>
    <definedName name="TRFSHORTNM1" localSheetId="11">#REF!</definedName>
    <definedName name="TRFSHORTNM1" localSheetId="14">#REF!</definedName>
    <definedName name="TRFSHORTNM1">#REF!</definedName>
    <definedName name="TRFSHORTNM2" localSheetId="5">#REF!</definedName>
    <definedName name="TRFSHORTNM2" localSheetId="8">#REF!</definedName>
    <definedName name="TRFSHORTNM2" localSheetId="11">#REF!</definedName>
    <definedName name="TRFSHORTNM2" localSheetId="14">#REF!</definedName>
    <definedName name="TRFSHORTNM2">#REF!</definedName>
    <definedName name="TrnBlkKwhChg1" localSheetId="5">#REF!</definedName>
    <definedName name="TrnBlkKwhChg1" localSheetId="8">#REF!</definedName>
    <definedName name="TrnBlkKwhChg1" localSheetId="11">#REF!</definedName>
    <definedName name="TrnBlkKwhChg1" localSheetId="14">#REF!</definedName>
    <definedName name="TrnBlkKwhChg1">#REF!</definedName>
    <definedName name="TrnBlkKwhChg2" localSheetId="5">#REF!</definedName>
    <definedName name="TrnBlkKwhChg2" localSheetId="8">#REF!</definedName>
    <definedName name="TrnBlkKwhChg2" localSheetId="11">#REF!</definedName>
    <definedName name="TrnBlkKwhChg2" localSheetId="14">#REF!</definedName>
    <definedName name="TrnBlkKwhChg2">#REF!</definedName>
    <definedName name="TrnBlkKwhChg3" localSheetId="5">#REF!</definedName>
    <definedName name="TrnBlkKwhChg3" localSheetId="8">#REF!</definedName>
    <definedName name="TrnBlkKwhChg3" localSheetId="11">#REF!</definedName>
    <definedName name="TrnBlkKwhChg3" localSheetId="14">#REF!</definedName>
    <definedName name="TrnBlkKwhChg3">#REF!</definedName>
    <definedName name="TrnBlkKwhChgT" localSheetId="5">#REF!</definedName>
    <definedName name="TrnBlkKwhChgT" localSheetId="8">#REF!</definedName>
    <definedName name="TrnBlkKwhChgT" localSheetId="11">#REF!</definedName>
    <definedName name="TrnBlkKwhChgT" localSheetId="14">#REF!</definedName>
    <definedName name="TrnBlkKwhChgT">#REF!</definedName>
    <definedName name="TRNCCHG" localSheetId="5">#REF!</definedName>
    <definedName name="TRNCCHG" localSheetId="8">#REF!</definedName>
    <definedName name="TRNCCHG" localSheetId="11">#REF!</definedName>
    <definedName name="TRNCCHG" localSheetId="14">#REF!</definedName>
    <definedName name="TRNCCHG">#REF!</definedName>
    <definedName name="TrnCustChg" localSheetId="5">#REF!</definedName>
    <definedName name="TrnCustChg" localSheetId="8">#REF!</definedName>
    <definedName name="TrnCustChg" localSheetId="11">#REF!</definedName>
    <definedName name="TrnCustChg" localSheetId="14">#REF!</definedName>
    <definedName name="TrnCustChg">#REF!</definedName>
    <definedName name="TRNDCHG1" localSheetId="5">#REF!</definedName>
    <definedName name="TRNDCHG1" localSheetId="8">#REF!</definedName>
    <definedName name="TRNDCHG1" localSheetId="11">#REF!</definedName>
    <definedName name="TRNDCHG1" localSheetId="14">#REF!</definedName>
    <definedName name="TRNDCHG1">#REF!</definedName>
    <definedName name="TRNDCHG2" localSheetId="5">#REF!</definedName>
    <definedName name="TRNDCHG2" localSheetId="8">#REF!</definedName>
    <definedName name="TRNDCHG2" localSheetId="11">#REF!</definedName>
    <definedName name="TRNDCHG2" localSheetId="14">#REF!</definedName>
    <definedName name="TRNDCHG2">#REF!</definedName>
    <definedName name="TrnDmdChg1" localSheetId="5">#REF!</definedName>
    <definedName name="TrnDmdChg1" localSheetId="8">#REF!</definedName>
    <definedName name="TrnDmdChg1" localSheetId="11">#REF!</definedName>
    <definedName name="TrnDmdChg1" localSheetId="14">#REF!</definedName>
    <definedName name="TrnDmdChg1">#REF!</definedName>
    <definedName name="TrnDmdChg2" localSheetId="5">#REF!</definedName>
    <definedName name="TrnDmdChg2" localSheetId="8">#REF!</definedName>
    <definedName name="TrnDmdChg2" localSheetId="11">#REF!</definedName>
    <definedName name="TrnDmdChg2" localSheetId="14">#REF!</definedName>
    <definedName name="TrnDmdChg2">#REF!</definedName>
    <definedName name="TRNECHG1" localSheetId="5">#REF!</definedName>
    <definedName name="TRNECHG1" localSheetId="8">#REF!</definedName>
    <definedName name="TRNECHG1" localSheetId="11">#REF!</definedName>
    <definedName name="TRNECHG1" localSheetId="14">#REF!</definedName>
    <definedName name="TRNECHG1">#REF!</definedName>
    <definedName name="TRNECHGB1" localSheetId="5">#REF!</definedName>
    <definedName name="TRNECHGB1" localSheetId="8">#REF!</definedName>
    <definedName name="TRNECHGB1" localSheetId="11">#REF!</definedName>
    <definedName name="TRNECHGB1" localSheetId="14">#REF!</definedName>
    <definedName name="TRNECHGB1">#REF!</definedName>
    <definedName name="TRNECHGB2" localSheetId="5">#REF!</definedName>
    <definedName name="TRNECHGB2" localSheetId="8">#REF!</definedName>
    <definedName name="TRNECHGB2" localSheetId="11">#REF!</definedName>
    <definedName name="TRNECHGB2" localSheetId="14">#REF!</definedName>
    <definedName name="TRNECHGB2">#REF!</definedName>
    <definedName name="TRNECHGB3" localSheetId="5">#REF!</definedName>
    <definedName name="TRNECHGB3" localSheetId="8">#REF!</definedName>
    <definedName name="TRNECHGB3" localSheetId="11">#REF!</definedName>
    <definedName name="TRNECHGB3" localSheetId="14">#REF!</definedName>
    <definedName name="TRNECHGB3">#REF!</definedName>
    <definedName name="TrnMEChg" localSheetId="5">#REF!</definedName>
    <definedName name="TrnMEChg" localSheetId="8">#REF!</definedName>
    <definedName name="TrnMEChg" localSheetId="11">#REF!</definedName>
    <definedName name="TrnMEChg" localSheetId="14">#REF!</definedName>
    <definedName name="TrnMEChg">#REF!</definedName>
    <definedName name="TRNMECHG1" localSheetId="5">#REF!</definedName>
    <definedName name="TRNMECHG1" localSheetId="8">#REF!</definedName>
    <definedName name="TRNMECHG1" localSheetId="11">#REF!</definedName>
    <definedName name="TRNMECHG1" localSheetId="14">#REF!</definedName>
    <definedName name="TRNMECHG1">#REF!</definedName>
    <definedName name="TRNMINDC" localSheetId="5">#REF!</definedName>
    <definedName name="TRNMINDC" localSheetId="8">#REF!</definedName>
    <definedName name="TRNMINDC" localSheetId="11">#REF!</definedName>
    <definedName name="TRNMINDC" localSheetId="14">#REF!</definedName>
    <definedName name="TRNMINDC">#REF!</definedName>
    <definedName name="TrnMinDChg" localSheetId="5">#REF!</definedName>
    <definedName name="TrnMinDChg" localSheetId="8">#REF!</definedName>
    <definedName name="TrnMinDChg" localSheetId="11">#REF!</definedName>
    <definedName name="TrnMinDChg" localSheetId="14">#REF!</definedName>
    <definedName name="TrnMinDChg">#REF!</definedName>
    <definedName name="TRNMINEC" localSheetId="5">#REF!</definedName>
    <definedName name="TRNMINEC" localSheetId="8">#REF!</definedName>
    <definedName name="TRNMINEC" localSheetId="11">#REF!</definedName>
    <definedName name="TRNMINEC" localSheetId="14">#REF!</definedName>
    <definedName name="TRNMINEC">#REF!</definedName>
    <definedName name="TrnMinEChg" localSheetId="5">#REF!</definedName>
    <definedName name="TrnMinEChg" localSheetId="8">#REF!</definedName>
    <definedName name="TrnMinEChg" localSheetId="11">#REF!</definedName>
    <definedName name="TrnMinEChg" localSheetId="14">#REF!</definedName>
    <definedName name="TrnMinEChg">#REF!</definedName>
    <definedName name="TrnOffPkKwh" localSheetId="5">#REF!</definedName>
    <definedName name="TrnOffPkKwh" localSheetId="8">#REF!</definedName>
    <definedName name="TrnOffPkKwh" localSheetId="11">#REF!</definedName>
    <definedName name="TrnOffPkKwh" localSheetId="14">#REF!</definedName>
    <definedName name="TrnOffPkKwh">#REF!</definedName>
    <definedName name="TRNOFKWH" localSheetId="5">#REF!</definedName>
    <definedName name="TRNOFKWH" localSheetId="8">#REF!</definedName>
    <definedName name="TRNOFKWH" localSheetId="11">#REF!</definedName>
    <definedName name="TRNOFKWH" localSheetId="14">#REF!</definedName>
    <definedName name="TRNOFKWH">#REF!</definedName>
    <definedName name="TrnOnPkKwh" localSheetId="5">#REF!</definedName>
    <definedName name="TrnOnPkKwh" localSheetId="8">#REF!</definedName>
    <definedName name="TrnOnPkKwh" localSheetId="11">#REF!</definedName>
    <definedName name="TrnOnPkKwh" localSheetId="14">#REF!</definedName>
    <definedName name="TrnOnPkKwh">#REF!</definedName>
    <definedName name="TRNOPKWH" localSheetId="5">#REF!</definedName>
    <definedName name="TRNOPKWH" localSheetId="8">#REF!</definedName>
    <definedName name="TRNOPKWH" localSheetId="11">#REF!</definedName>
    <definedName name="TRNOPKWH" localSheetId="14">#REF!</definedName>
    <definedName name="TRNOPKWH">#REF!</definedName>
    <definedName name="TRNP1EC" localSheetId="5">#REF!</definedName>
    <definedName name="TRNP1EC" localSheetId="8">#REF!</definedName>
    <definedName name="TRNP1EC" localSheetId="11">#REF!</definedName>
    <definedName name="TRNP1EC" localSheetId="14">#REF!</definedName>
    <definedName name="TRNP1EC">#REF!</definedName>
    <definedName name="TRNP2EC" localSheetId="5">#REF!</definedName>
    <definedName name="TRNP2EC" localSheetId="8">#REF!</definedName>
    <definedName name="TRNP2EC" localSheetId="11">#REF!</definedName>
    <definedName name="TRNP2EC" localSheetId="14">#REF!</definedName>
    <definedName name="TRNP2EC">#REF!</definedName>
    <definedName name="TRNP3EC" localSheetId="5">#REF!</definedName>
    <definedName name="TRNP3EC" localSheetId="8">#REF!</definedName>
    <definedName name="TRNP3EC" localSheetId="11">#REF!</definedName>
    <definedName name="TRNP3EC" localSheetId="14">#REF!</definedName>
    <definedName name="TRNP3EC">#REF!</definedName>
    <definedName name="TRNP4EC" localSheetId="5">#REF!</definedName>
    <definedName name="TRNP4EC" localSheetId="8">#REF!</definedName>
    <definedName name="TRNP4EC" localSheetId="11">#REF!</definedName>
    <definedName name="TRNP4EC" localSheetId="14">#REF!</definedName>
    <definedName name="TRNP4EC">#REF!</definedName>
    <definedName name="TRNP5EC" localSheetId="5">#REF!</definedName>
    <definedName name="TRNP5EC" localSheetId="8">#REF!</definedName>
    <definedName name="TRNP5EC" localSheetId="11">#REF!</definedName>
    <definedName name="TRNP5EC" localSheetId="14">#REF!</definedName>
    <definedName name="TRNP5EC">#REF!</definedName>
    <definedName name="TrnPL1Chg" localSheetId="5">#REF!</definedName>
    <definedName name="TrnPL1Chg" localSheetId="8">#REF!</definedName>
    <definedName name="TrnPL1Chg" localSheetId="11">#REF!</definedName>
    <definedName name="TrnPL1Chg" localSheetId="14">#REF!</definedName>
    <definedName name="TrnPL1Chg">#REF!</definedName>
    <definedName name="TrnPL2Chg" localSheetId="5">#REF!</definedName>
    <definedName name="TrnPL2Chg" localSheetId="8">#REF!</definedName>
    <definedName name="TrnPL2Chg" localSheetId="11">#REF!</definedName>
    <definedName name="TrnPL2Chg" localSheetId="14">#REF!</definedName>
    <definedName name="TrnPL2Chg">#REF!</definedName>
    <definedName name="TrnPL3Chg" localSheetId="5">#REF!</definedName>
    <definedName name="TrnPL3Chg" localSheetId="8">#REF!</definedName>
    <definedName name="TrnPL3Chg" localSheetId="11">#REF!</definedName>
    <definedName name="TrnPL3Chg" localSheetId="14">#REF!</definedName>
    <definedName name="TrnPL3Chg">#REF!</definedName>
    <definedName name="TrnPL4Chg" localSheetId="5">#REF!</definedName>
    <definedName name="TrnPL4Chg" localSheetId="8">#REF!</definedName>
    <definedName name="TrnPL4Chg" localSheetId="11">#REF!</definedName>
    <definedName name="TrnPL4Chg" localSheetId="14">#REF!</definedName>
    <definedName name="TrnPL4Chg">#REF!</definedName>
    <definedName name="TrnPL5Chg" localSheetId="5">#REF!</definedName>
    <definedName name="TrnPL5Chg" localSheetId="8">#REF!</definedName>
    <definedName name="TrnPL5Chg" localSheetId="11">#REF!</definedName>
    <definedName name="TrnPL5Chg" localSheetId="14">#REF!</definedName>
    <definedName name="TrnPL5Chg">#REF!</definedName>
    <definedName name="TRNRCHG" localSheetId="5">#REF!</definedName>
    <definedName name="TRNRCHG" localSheetId="8">#REF!</definedName>
    <definedName name="TRNRCHG" localSheetId="11">#REF!</definedName>
    <definedName name="TRNRCHG" localSheetId="14">#REF!</definedName>
    <definedName name="TRNRCHG">#REF!</definedName>
    <definedName name="TrnReactiveChg" localSheetId="5">#REF!</definedName>
    <definedName name="TrnReactiveChg" localSheetId="8">#REF!</definedName>
    <definedName name="TrnReactiveChg" localSheetId="11">#REF!</definedName>
    <definedName name="TrnReactiveChg" localSheetId="14">#REF!</definedName>
    <definedName name="TrnReactiveChg">#REF!</definedName>
    <definedName name="TRNSKWTOFPK" localSheetId="5">#REF!</definedName>
    <definedName name="TRNSKWTOFPK" localSheetId="8">#REF!</definedName>
    <definedName name="TRNSKWTOFPK" localSheetId="11">#REF!</definedName>
    <definedName name="TRNSKWTOFPK" localSheetId="14">#REF!</definedName>
    <definedName name="TRNSKWTOFPK">#REF!</definedName>
    <definedName name="TRNSKWTONPK" localSheetId="5">#REF!</definedName>
    <definedName name="TRNSKWTONPK" localSheetId="8">#REF!</definedName>
    <definedName name="TRNSKWTONPK" localSheetId="11">#REF!</definedName>
    <definedName name="TRNSKWTONPK" localSheetId="14">#REF!</definedName>
    <definedName name="TRNSKWTONPK">#REF!</definedName>
    <definedName name="TRNXOFKVA" localSheetId="5">#REF!</definedName>
    <definedName name="TRNXOFKVA" localSheetId="8">#REF!</definedName>
    <definedName name="TRNXOFKVA" localSheetId="11">#REF!</definedName>
    <definedName name="TRNXOFKVA" localSheetId="14">#REF!</definedName>
    <definedName name="TRNXOFKVA">#REF!</definedName>
    <definedName name="TRNXOFKW" localSheetId="5">#REF!</definedName>
    <definedName name="TRNXOFKW" localSheetId="8">#REF!</definedName>
    <definedName name="TRNXOFKW" localSheetId="11">#REF!</definedName>
    <definedName name="TRNXOFKW" localSheetId="14">#REF!</definedName>
    <definedName name="TRNXOFKW">#REF!</definedName>
    <definedName name="TrnXOfpKvaChg" localSheetId="5">#REF!</definedName>
    <definedName name="TrnXOfpKvaChg" localSheetId="8">#REF!</definedName>
    <definedName name="TrnXOfpKvaChg" localSheetId="11">#REF!</definedName>
    <definedName name="TrnXOfpKvaChg" localSheetId="14">#REF!</definedName>
    <definedName name="TrnXOfpKvaChg">#REF!</definedName>
    <definedName name="TrnXOfpKwChg" localSheetId="5">#REF!</definedName>
    <definedName name="TrnXOfpKwChg" localSheetId="8">#REF!</definedName>
    <definedName name="TrnXOfpKwChg" localSheetId="11">#REF!</definedName>
    <definedName name="TrnXOfpKwChg" localSheetId="14">#REF!</definedName>
    <definedName name="TrnXOfpKwChg">#REF!</definedName>
    <definedName name="TTLBSRATETTL" localSheetId="5">#REF!</definedName>
    <definedName name="TTLBSRATETTL" localSheetId="8">#REF!</definedName>
    <definedName name="TTLBSRATETTL" localSheetId="11">#REF!</definedName>
    <definedName name="TTLBSRATETTL" localSheetId="14">#REF!</definedName>
    <definedName name="TTLBSRATETTL">#REF!</definedName>
    <definedName name="TTLCOGENKWH" localSheetId="5">#REF!</definedName>
    <definedName name="TTLCOGENKWH" localSheetId="8">#REF!</definedName>
    <definedName name="TTLCOGENKWH" localSheetId="11">#REF!</definedName>
    <definedName name="TTLCOGENKWH" localSheetId="14">#REF!</definedName>
    <definedName name="TTLCOGENKWH">#REF!</definedName>
    <definedName name="UNBUNDIND" localSheetId="5">#REF!</definedName>
    <definedName name="UNBUNDIND" localSheetId="8">#REF!</definedName>
    <definedName name="UNBUNDIND" localSheetId="11">#REF!</definedName>
    <definedName name="UNBUNDIND" localSheetId="14">#REF!</definedName>
    <definedName name="UNBUNDIND">#REF!</definedName>
    <definedName name="Z_C5140E12_E05E_4473_9142_42F37320A417_.wvu.PrintArea" localSheetId="2" hidden="1">'ATCo WS B ADIT &amp; ITC'!$A$1:$I$48</definedName>
    <definedName name="Z_C5140E12_E05E_4473_9142_42F37320A417_.wvu.PrintArea" localSheetId="5" hidden="1">'IMTCo WS B ADIT &amp; ITC'!$A$1:$I$48</definedName>
    <definedName name="Z_C5140E12_E05E_4473_9142_42F37320A417_.wvu.PrintArea" localSheetId="8" hidden="1">'KTCo WS B ADIT &amp; ITC'!$A$1:$I$48</definedName>
    <definedName name="Z_C5140E12_E05E_4473_9142_42F37320A417_.wvu.PrintArea" localSheetId="11" hidden="1">'OTCo WS B ADIT &amp; ITC'!$A$1:$I$48</definedName>
    <definedName name="Z_C5140E12_E05E_4473_9142_42F37320A417_.wvu.PrintArea" localSheetId="14" hidden="1">'WVTCo WS B ADIT &amp; ITC'!$A$1:$I$48</definedName>
    <definedName name="Zip" localSheetId="5">#REF!</definedName>
    <definedName name="Zip" localSheetId="8">#REF!</definedName>
    <definedName name="Zip" localSheetId="11">#REF!</definedName>
    <definedName name="Zip" localSheetId="14">#REF!</definedName>
    <definedName name="Zip">#REF!</definedName>
  </definedNames>
  <calcPr fullCalcOnLoad="1"/>
</workbook>
</file>

<file path=xl/sharedStrings.xml><?xml version="1.0" encoding="utf-8"?>
<sst xmlns="http://schemas.openxmlformats.org/spreadsheetml/2006/main" count="1450" uniqueCount="184">
  <si>
    <t>Acct 282</t>
  </si>
  <si>
    <t>Acct 190</t>
  </si>
  <si>
    <t>Acct 283</t>
  </si>
  <si>
    <t xml:space="preserve">   TOTAL</t>
  </si>
  <si>
    <t>1900009</t>
  </si>
  <si>
    <t>ADIT Federal - Pension OCI NAf</t>
  </si>
  <si>
    <t>No</t>
  </si>
  <si>
    <t>1900010</t>
  </si>
  <si>
    <t>ADIT Federal - Pension OCI</t>
  </si>
  <si>
    <t>1900011</t>
  </si>
  <si>
    <t>ADIT Federal Non-UMWA PRW OCI</t>
  </si>
  <si>
    <t>1900015</t>
  </si>
  <si>
    <t>ADIT-Fed-Hdg-CF-Int Rate</t>
  </si>
  <si>
    <t>1901001</t>
  </si>
  <si>
    <t>Accum Deferred FIT - Other</t>
  </si>
  <si>
    <t>Yes</t>
  </si>
  <si>
    <t>1902001</t>
  </si>
  <si>
    <t>Accum Defd FIT - Oth Inc &amp; Ded</t>
  </si>
  <si>
    <t>1903001</t>
  </si>
  <si>
    <t>Acc Dfd FIT - FAS109 Flow Thru</t>
  </si>
  <si>
    <t>1904001</t>
  </si>
  <si>
    <t>Accum Dfd FIT - FAS 109 Excess</t>
  </si>
  <si>
    <t>2811001</t>
  </si>
  <si>
    <t>Acc Dfd FIT - Accel Amort Prop</t>
  </si>
  <si>
    <t>ACCT 282</t>
  </si>
  <si>
    <t>2821001</t>
  </si>
  <si>
    <t>Accum Defd FIT - Utility Prop</t>
  </si>
  <si>
    <t>2822001</t>
  </si>
  <si>
    <t>Accum Defd FIT - Other Prop</t>
  </si>
  <si>
    <t>2823001</t>
  </si>
  <si>
    <t>Acc Dfrd FIT FAS 109 Flow Thru</t>
  </si>
  <si>
    <t>2824001</t>
  </si>
  <si>
    <t>Acc Dfrd FIT - SFAS 109 Excess</t>
  </si>
  <si>
    <t>ACCT 283</t>
  </si>
  <si>
    <t>2830015</t>
  </si>
  <si>
    <t>2831001</t>
  </si>
  <si>
    <t>2832001</t>
  </si>
  <si>
    <t>Accum Dfrd FIT - Oth Inc &amp; Ded</t>
  </si>
  <si>
    <t>2833001</t>
  </si>
  <si>
    <t>Acc Dfd FIT FAS 109 Flow Thru</t>
  </si>
  <si>
    <t>2833002</t>
  </si>
  <si>
    <t>Acc Dfrd SIT FAS 109 Flow Thru</t>
  </si>
  <si>
    <t>1900016</t>
  </si>
  <si>
    <t>ADIT-Fed-Hdg-CF-For Exchg</t>
  </si>
  <si>
    <t>1901002</t>
  </si>
  <si>
    <t>Accum Deferred SIT - Other</t>
  </si>
  <si>
    <t>2830016</t>
  </si>
  <si>
    <t>2831002</t>
  </si>
  <si>
    <t>2831102</t>
  </si>
  <si>
    <t>Acc Dfd SIT-WV Pollution Cntrl</t>
  </si>
  <si>
    <t>2831202</t>
  </si>
  <si>
    <t>Acc Dfd SIT-VA DSIT Val Allow</t>
  </si>
  <si>
    <t>2831302</t>
  </si>
  <si>
    <t>Acc Dfd SIT-Transferred Plants</t>
  </si>
  <si>
    <t>Dec 31 2016 Total Co Forecast</t>
  </si>
  <si>
    <t>Dec 31 2017 Total Co Forecast</t>
  </si>
  <si>
    <t>Percent Transmission</t>
  </si>
  <si>
    <t>December 31, 2017 Transmission Functional</t>
  </si>
  <si>
    <t>Acct 281</t>
  </si>
  <si>
    <t>Formula Inclusions - Transmission Function</t>
  </si>
  <si>
    <t>IRS Proration Adjustment</t>
  </si>
  <si>
    <t>(A)</t>
  </si>
  <si>
    <t>(B)</t>
  </si>
  <si>
    <t>( C)=(B)/(A)</t>
  </si>
  <si>
    <t>December 31, 2016 Transmission Functional</t>
  </si>
  <si>
    <t>ACCT 281 - Excluded in Total</t>
  </si>
  <si>
    <t>Exclusions from Transmission Formula</t>
  </si>
  <si>
    <t>Forecasted ADIT Allocation to FERC Accounts</t>
  </si>
  <si>
    <t>Total Account 190 Forecast</t>
  </si>
  <si>
    <t>Forecasted Change - put in 1901001</t>
  </si>
  <si>
    <t>(F)</t>
  </si>
  <si>
    <t>(G)</t>
  </si>
  <si>
    <t>(H)</t>
  </si>
  <si>
    <t>(K)</t>
  </si>
  <si>
    <t>Formula ADIT Forecast By 7 digit FERC Account</t>
  </si>
  <si>
    <t>Summary of Formula ADIT Forecast By 3 digit FERC Account</t>
  </si>
  <si>
    <t xml:space="preserve">   TOTAL ADIT Rate Base Offset, net of 190</t>
  </si>
  <si>
    <t>January</t>
  </si>
  <si>
    <t>February</t>
  </si>
  <si>
    <t>March</t>
  </si>
  <si>
    <t>April</t>
  </si>
  <si>
    <t>May</t>
  </si>
  <si>
    <t>June</t>
  </si>
  <si>
    <t>July</t>
  </si>
  <si>
    <t>August</t>
  </si>
  <si>
    <t>September</t>
  </si>
  <si>
    <t>October</t>
  </si>
  <si>
    <t>November</t>
  </si>
  <si>
    <t>December</t>
  </si>
  <si>
    <t>Beginning Balance</t>
  </si>
  <si>
    <t>(C )</t>
  </si>
  <si>
    <t>(D)</t>
  </si>
  <si>
    <t>(E)</t>
  </si>
  <si>
    <t>Line</t>
  </si>
  <si>
    <t>Future Test Period</t>
  </si>
  <si>
    <t>Prorated Item</t>
  </si>
  <si>
    <r>
      <t xml:space="preserve">Deferred Tax </t>
    </r>
    <r>
      <rPr>
        <sz val="12"/>
        <color indexed="8"/>
        <rFont val="Times New Roman"/>
        <family val="1"/>
      </rPr>
      <t>Balance</t>
    </r>
  </si>
  <si>
    <r>
      <t xml:space="preserve">Number of Days Left in </t>
    </r>
    <r>
      <rPr>
        <sz val="12"/>
        <color indexed="8"/>
        <rFont val="Times New Roman"/>
        <family val="1"/>
      </rPr>
      <t>Period</t>
    </r>
  </si>
  <si>
    <r>
      <t xml:space="preserve">Proration </t>
    </r>
    <r>
      <rPr>
        <sz val="12"/>
        <color indexed="8"/>
        <rFont val="Times New Roman"/>
        <family val="1"/>
      </rPr>
      <t>Amount</t>
    </r>
  </si>
  <si>
    <r>
      <t xml:space="preserve">Prorated </t>
    </r>
    <r>
      <rPr>
        <sz val="12"/>
        <color indexed="8"/>
        <rFont val="Times New Roman"/>
        <family val="1"/>
      </rPr>
      <t>Balance</t>
    </r>
  </si>
  <si>
    <t>(J)</t>
  </si>
  <si>
    <t>Dec. 31, 2016 Actual Total Company</t>
  </si>
  <si>
    <t>Dec 31, 2016 Actual Trans Functional Ledger</t>
  </si>
  <si>
    <t>Allocation of Forecast Change to 2821001</t>
  </si>
  <si>
    <t>Allocation of Forecast Change to 2831001</t>
  </si>
  <si>
    <t>This workpaper documents the calculation of the rate base adjustment to prorate ADIT resulting from the use of accelerated tax depreciation on additions to plant in service required by IRS regulation Section1.167(I)-I(h)(6)(ii).</t>
  </si>
  <si>
    <t>ACCUMULATED DEFERRED INCOME TAX PRORATION ADJUSTMENT</t>
  </si>
  <si>
    <t>Actual Balance</t>
  </si>
  <si>
    <t>(C)</t>
  </si>
  <si>
    <t>(I)</t>
  </si>
  <si>
    <t>Acct 2811001 balance and % Allocation</t>
  </si>
  <si>
    <t>Acct 2821001 balance and % Allocation</t>
  </si>
  <si>
    <t>Acct 2831001 balance and % Allocation</t>
  </si>
  <si>
    <t>Allocation of Forecast Change to 2811001 - (Note 2)</t>
  </si>
  <si>
    <t>Source</t>
  </si>
  <si>
    <t>Total Accumulated Deferred Income Tax (190)</t>
  </si>
  <si>
    <t>Total Accum. Deferred Income Taxes-Accel. Amort. (281)</t>
  </si>
  <si>
    <t>Total Accum. Deferred Income Taxes-Other Property (282)</t>
  </si>
  <si>
    <t>Total Accum. Deferred Income Taxes-Other (283)</t>
  </si>
  <si>
    <t>(G)=(E+F)</t>
  </si>
  <si>
    <t>(L)=(I+J+K)</t>
  </si>
  <si>
    <t>Annual forecasted change</t>
  </si>
  <si>
    <t>Transmission function Rate Year ending balance</t>
  </si>
  <si>
    <t>Monthly forecasted change</t>
  </si>
  <si>
    <t>Calculation of Account 2821001 monthly forecasted activity for Proratable balances</t>
  </si>
  <si>
    <t>Ending Balance</t>
  </si>
  <si>
    <r>
      <t xml:space="preserve">Proratable Deferred Tax </t>
    </r>
    <r>
      <rPr>
        <sz val="12"/>
        <color indexed="8"/>
        <rFont val="Times New Roman"/>
        <family val="1"/>
      </rPr>
      <t>Items</t>
    </r>
  </si>
  <si>
    <t>Rate Year</t>
  </si>
  <si>
    <t>Transmission function Rate Year beginning balance</t>
  </si>
  <si>
    <t>Rate Year Beginning Forecast Total Company</t>
  </si>
  <si>
    <t>Rate Year Ending Forecast Total Company</t>
  </si>
  <si>
    <t>Forecasted Change in 281-283</t>
  </si>
  <si>
    <t>Total Account 281-283 Forecast</t>
  </si>
  <si>
    <t>Allocation to Forecasted Accounts -(Note 2)</t>
  </si>
  <si>
    <t>% of Forecasted Accts.</t>
  </si>
  <si>
    <t>Included in Formula (Yes/No)</t>
  </si>
  <si>
    <t>Note 2 - The 3 accounts used to allocate the change in the forecast (2811001, 2821001, and 2831001) are the only accounts for which AEP attempts to forecast activity. As a result, all of the change in the forecast balance from one year end to the next should be allocated to those accounts. The other non-forecasted accounts include FAS 109 related balances, Hedging ADIT, Non-Utility accounts, etc. and are included in accounts which the fourth digit in the account number is not a 1. As of 2016 these include 190.0, 190.2, 190.3, 190.4, 281.4, 282.2, 282.3, 282.4, 283.2, 283.3, and 283.4. None of these accounts are includable in the formula rate cost of service. In addition, the forecast activity which is requred to be pro-rated per IRS regulations is all contained in Account 282.1 in the forecast. See separate workpaper for proration adjustment.</t>
  </si>
  <si>
    <t>Note 1: The 2017 forecast is being prepared during 2017, so Actual balances as of 12/31/16 are available, and are being used as the starting point for the forecast of the balance at 12/31/17. Therefore there is no difference between recent actuals and the December balance prior to the 2017 rate year. Rate year forecasts for 2018 and beyond will be prepared during October prior to the rate year, so the most recent actual balances used for allocations to FERC accounts will be as of September. As a result, there will be a difference to allocate to the rate year beginning balances. As of 2016,  AEP forecasts all of the activity in account 281, 282, and 283 in a single line items in its forecast. This single item must be allocated to multiple accounts for formula rate forecasting purposes.</t>
  </si>
  <si>
    <t>AEP East Companies</t>
  </si>
  <si>
    <t xml:space="preserve"> Worksheet B Supporting ADIT and ITC Balances</t>
  </si>
  <si>
    <t>Number</t>
  </si>
  <si>
    <t>Description</t>
  </si>
  <si>
    <t>Account 281</t>
  </si>
  <si>
    <t>Year End Utility Deferrals</t>
  </si>
  <si>
    <t>FF1, p. 272 - 273, ln 8, Col. (k)</t>
  </si>
  <si>
    <t>Less:  ARO Related Deferrals</t>
  </si>
  <si>
    <t>Company Records - Note 1</t>
  </si>
  <si>
    <t>Less: Other Excluded Deferrals</t>
  </si>
  <si>
    <t>Transmission Related Deferrals</t>
  </si>
  <si>
    <t>Account 282</t>
  </si>
  <si>
    <t>FF1, p. 274 - 275, ln 5, Col. (k)</t>
  </si>
  <si>
    <t xml:space="preserve"> </t>
  </si>
  <si>
    <t>Account 283</t>
  </si>
  <si>
    <t>FF1, p. 276 - 277, ln 9, Col. (k)</t>
  </si>
  <si>
    <t xml:space="preserve">Account 190 </t>
  </si>
  <si>
    <t>FF1, p. 234, ln 8, Col. (c)</t>
  </si>
  <si>
    <t>NOTE 1</t>
  </si>
  <si>
    <t>On this worksheet, "Company Records" refers to AEP's tax accounting ledger.  Projected ending balances reflect proration required by IRS Letter Rule Section I.I67(I)-I(h)(6)(ii).</t>
  </si>
  <si>
    <t xml:space="preserve">NOTE 2 </t>
  </si>
  <si>
    <t xml:space="preserve">ADIT balances should exclude balances related to hedging activity. </t>
  </si>
  <si>
    <t>Balance @ December 31, 2017</t>
  </si>
  <si>
    <t>Balance @ December 31, 2016</t>
  </si>
  <si>
    <t>Average Balance for 2017</t>
  </si>
  <si>
    <t>1902002</t>
  </si>
  <si>
    <t>Accum Defd SIT - Oth Inc &amp; Ded</t>
  </si>
  <si>
    <t>2830006</t>
  </si>
  <si>
    <t>ADIT Federal - SFAS 133 Nonaff</t>
  </si>
  <si>
    <r>
      <t xml:space="preserve">2017 Days in </t>
    </r>
    <r>
      <rPr>
        <sz val="12"/>
        <color indexed="8"/>
        <rFont val="Times New Roman"/>
        <family val="1"/>
      </rPr>
      <t>Month</t>
    </r>
  </si>
  <si>
    <t>APPALACHIAN TRANSMISSION COMPANY</t>
  </si>
  <si>
    <t>Appalachian Transmission Company Transmission Formula Rate ADIT Forecast Workpaper</t>
  </si>
  <si>
    <t>Indiana Michigan Transmission Company Transmission Formula Rate ADIT Forecast Workpaper</t>
  </si>
  <si>
    <t>INDIANA MICHIGAN TRANSMISSION COMPANY</t>
  </si>
  <si>
    <t>Kentucky Transmission Company Transmission Formula Rate ADIT Forecast Workpaper</t>
  </si>
  <si>
    <t>KENTUCKY TRANSMISSION COMPANY</t>
  </si>
  <si>
    <t>WEST VIRGINIA TRANSMISSION COMPANY</t>
  </si>
  <si>
    <t>West Virginia Transmission Company Transmission Formula Rate ADIT Forecast Workpaper</t>
  </si>
  <si>
    <t>OHIO TRANSMISSION COMPANY</t>
  </si>
  <si>
    <t>Ohio Transmission Company Transmission Formula Rate ADIT Forecast Workpaper</t>
  </si>
  <si>
    <t xml:space="preserve"> WEST VIRGINIA TRANSMISSION COMPANY</t>
  </si>
  <si>
    <t xml:space="preserve"> OHIO TRANSMISSION COMPANY</t>
  </si>
  <si>
    <t xml:space="preserve"> INDIANA MICHIGAN TRANSMISSION COMPANY</t>
  </si>
  <si>
    <t>APPALACHIAN TRANMISSION COMPANY</t>
  </si>
  <si>
    <t xml:space="preserve">                               -  </t>
  </si>
  <si>
    <t xml:space="preserve">                                  -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</si>
</sst>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h:mm:ss\ AM/PM"/>
    <numFmt numFmtId="167" formatCode="0.0%"/>
    <numFmt numFmtId="168" formatCode="mmmm\ dd\,\ yyyy"/>
    <numFmt numFmtId="169" formatCode="_(* #,##0.0_);_(* \(#,##0.0\);_(* &quot;-&quot;??_);_(@_)"/>
    <numFmt numFmtId="170" formatCode="#,##0.000000_);\(#,##0.000000\)"/>
    <numFmt numFmtId="171" formatCode="_(&quot;$&quot;* #,##0_);_(&quot;$&quot;* \(#,##0\);_(&quot;$&quot;* &quot;-&quot;??_);_(@_)"/>
    <numFmt numFmtId="172" formatCode="_(&quot;$&quot;* #,##0.000_);_(&quot;$&quot;* \(#,##0.000\);_(&quot;$&quot;* &quot;-&quot;??_);_(@_)"/>
    <numFmt numFmtId="173" formatCode="mmmm\ d\,\ yyyy"/>
    <numFmt numFmtId="174" formatCode="&quot;$&quot;#,##0.00"/>
    <numFmt numFmtId="175" formatCode="mmmm\,\ yyyy"/>
    <numFmt numFmtId="176" formatCode="0.00%_);[Red]\(0.00%\)"/>
    <numFmt numFmtId="177" formatCode="&quot;ID: &quot;\ #,##0"/>
    <numFmt numFmtId="178" formatCode="0.0%;[Red]\(0.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000"/>
    <numFmt numFmtId="186" formatCode="&quot;Layout: &quot;@"/>
    <numFmt numFmtId="187" formatCode="#,##0_);[Red]\(#,##0\);&quot;-&quot;"/>
    <numFmt numFmtId="188" formatCode="&quot;Tolerance: &quot;#,##0_);[Red]\(#,##0\)"/>
  </numFmts>
  <fonts count="87">
    <font>
      <sz val="10"/>
      <name val="Arial"/>
      <family val="0"/>
    </font>
    <font>
      <sz val="11"/>
      <color indexed="8"/>
      <name val="Calibri"/>
      <family val="2"/>
    </font>
    <font>
      <u val="single"/>
      <sz val="10"/>
      <name val="Calibri"/>
      <family val="2"/>
    </font>
    <font>
      <sz val="10"/>
      <name val="Calibri"/>
      <family val="2"/>
    </font>
    <font>
      <b/>
      <sz val="12"/>
      <name val="Calibri"/>
      <family val="2"/>
    </font>
    <font>
      <b/>
      <sz val="10"/>
      <name val="Calibri"/>
      <family val="2"/>
    </font>
    <font>
      <b/>
      <u val="single"/>
      <sz val="14"/>
      <name val="Calibri"/>
      <family val="2"/>
    </font>
    <font>
      <b/>
      <u val="single"/>
      <sz val="16"/>
      <name val="Calibri"/>
      <family val="2"/>
    </font>
    <font>
      <sz val="12"/>
      <color indexed="8"/>
      <name val="Times New Roman"/>
      <family val="1"/>
    </font>
    <font>
      <b/>
      <sz val="10"/>
      <name val="Arial"/>
      <family val="2"/>
    </font>
    <font>
      <sz val="12"/>
      <name val="Calibri"/>
      <family val="2"/>
    </font>
    <font>
      <sz val="11"/>
      <name val="Calibri"/>
      <family val="2"/>
    </font>
    <font>
      <sz val="9"/>
      <name val="Calibri"/>
      <family val="2"/>
    </font>
    <font>
      <u val="single"/>
      <sz val="10"/>
      <name val="Arial"/>
      <family val="2"/>
    </font>
    <font>
      <sz val="12"/>
      <name val="Arial"/>
      <family val="2"/>
    </font>
    <font>
      <b/>
      <u val="single"/>
      <sz val="10"/>
      <name val="Arial"/>
      <family val="2"/>
    </font>
    <font>
      <b/>
      <u val="single"/>
      <strike/>
      <sz val="10"/>
      <name val="Arial"/>
      <family val="2"/>
    </font>
    <font>
      <b/>
      <u val="single"/>
      <sz val="12"/>
      <name val="Arial"/>
      <family val="2"/>
    </font>
    <font>
      <sz val="10"/>
      <color indexed="12"/>
      <name val="Arial"/>
      <family val="2"/>
    </font>
    <font>
      <u val="singleAccounting"/>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u val="single"/>
      <sz val="12"/>
      <color indexed="8"/>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u val="single"/>
      <sz val="12"/>
      <color theme="1"/>
      <name val="Times New Roman"/>
      <family val="2"/>
    </font>
    <font>
      <sz val="12"/>
      <color theme="1"/>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22"/>
        <bgColor indexed="64"/>
      </patternFill>
    </fill>
    <fill>
      <patternFill patternType="solid">
        <fgColor rgb="FFFFFF00"/>
        <bgColor indexed="64"/>
      </patternFill>
    </fill>
    <fill>
      <patternFill patternType="solid">
        <fgColor rgb="FFCCFFFF"/>
        <bgColor indexed="64"/>
      </patternFill>
    </fill>
  </fills>
  <borders count="3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right/>
      <top/>
      <bottom style="thin"/>
    </border>
    <border>
      <left style="thin"/>
      <right style="thin"/>
      <top style="thin"/>
      <bottom style="thin"/>
    </border>
    <border>
      <left>
        <color indexed="63"/>
      </left>
      <right>
        <color indexed="63"/>
      </right>
      <top style="thin">
        <color theme="4"/>
      </top>
      <bottom style="double">
        <color theme="4"/>
      </bottom>
    </border>
    <border>
      <left/>
      <right/>
      <top/>
      <bottom style="thick"/>
    </border>
    <border>
      <left/>
      <right/>
      <top style="thin"/>
      <bottom style="thin"/>
    </border>
    <border>
      <left style="thin"/>
      <right/>
      <top/>
      <bottom style="thin"/>
    </border>
    <border>
      <left/>
      <right style="thin"/>
      <top/>
      <bottom style="thin"/>
    </border>
    <border>
      <left style="thin"/>
      <right/>
      <top>
        <color indexed="63"/>
      </top>
      <bottom>
        <color indexed="63"/>
      </bottom>
    </border>
    <border>
      <left/>
      <right style="thin"/>
      <top>
        <color indexed="63"/>
      </top>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right/>
      <top style="thin"/>
      <bottom style="double"/>
    </border>
    <border>
      <left style="thin"/>
      <right/>
      <top style="thin"/>
      <bottom style="thick"/>
    </border>
    <border>
      <left/>
      <right/>
      <top style="thin"/>
      <bottom style="thick"/>
    </border>
    <border>
      <left style="thin"/>
      <right/>
      <top/>
      <bottom style="thick"/>
    </border>
  </borders>
  <cellStyleXfs count="167">
    <xf numFmtId="3"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174" fontId="20" fillId="0" borderId="0" applyFill="0">
      <alignment/>
      <protection/>
    </xf>
    <xf numFmtId="174" fontId="20" fillId="0" borderId="0">
      <alignment horizontal="center"/>
      <protection/>
    </xf>
    <xf numFmtId="0" fontId="20" fillId="0" borderId="0" applyFill="0">
      <alignment horizontal="center"/>
      <protection/>
    </xf>
    <xf numFmtId="174" fontId="21" fillId="0" borderId="1" applyFill="0">
      <alignment/>
      <protection/>
    </xf>
    <xf numFmtId="0" fontId="0" fillId="0" borderId="0" applyFont="0" applyAlignment="0">
      <protection/>
    </xf>
    <xf numFmtId="0" fontId="22" fillId="0" borderId="0" applyFill="0">
      <alignment vertical="top"/>
      <protection/>
    </xf>
    <xf numFmtId="0" fontId="21" fillId="0" borderId="0" applyFill="0">
      <alignment horizontal="left" vertical="top"/>
      <protection/>
    </xf>
    <xf numFmtId="174" fontId="23" fillId="0" borderId="2" applyFill="0">
      <alignment/>
      <protection/>
    </xf>
    <xf numFmtId="0" fontId="0" fillId="0" borderId="0" applyNumberFormat="0" applyFont="0" applyAlignment="0">
      <protection/>
    </xf>
    <xf numFmtId="0" fontId="22" fillId="0" borderId="0" applyFill="0">
      <alignment wrapText="1"/>
      <protection/>
    </xf>
    <xf numFmtId="0" fontId="21" fillId="0" borderId="0" applyFill="0">
      <alignment horizontal="left" vertical="top" wrapText="1"/>
      <protection/>
    </xf>
    <xf numFmtId="174" fontId="24" fillId="0" borderId="0" applyFill="0">
      <alignment/>
      <protection/>
    </xf>
    <xf numFmtId="0" fontId="25" fillId="0" borderId="0" applyNumberFormat="0" applyFont="0" applyAlignment="0">
      <protection/>
    </xf>
    <xf numFmtId="0" fontId="26" fillId="0" borderId="0" applyFill="0">
      <alignment vertical="top" wrapText="1"/>
      <protection/>
    </xf>
    <xf numFmtId="0" fontId="23" fillId="0" borderId="0" applyFill="0">
      <alignment horizontal="left" vertical="top" wrapText="1"/>
      <protection/>
    </xf>
    <xf numFmtId="174" fontId="0" fillId="0" borderId="0" applyFill="0">
      <alignment/>
      <protection/>
    </xf>
    <xf numFmtId="0" fontId="25" fillId="0" borderId="0" applyNumberFormat="0" applyFont="0" applyAlignment="0">
      <protection/>
    </xf>
    <xf numFmtId="0" fontId="27" fillId="0" borderId="0" applyFill="0">
      <alignment vertical="center" wrapText="1"/>
      <protection/>
    </xf>
    <xf numFmtId="0" fontId="14" fillId="0" borderId="0">
      <alignment horizontal="left" vertical="center" wrapText="1"/>
      <protection/>
    </xf>
    <xf numFmtId="174" fontId="28" fillId="0" borderId="0" applyFill="0">
      <alignment/>
      <protection/>
    </xf>
    <xf numFmtId="0" fontId="25" fillId="0" borderId="0" applyNumberFormat="0" applyFont="0" applyAlignment="0">
      <protection/>
    </xf>
    <xf numFmtId="0" fontId="29" fillId="0" borderId="0" applyFill="0">
      <alignment horizontal="center" vertical="center" wrapText="1"/>
      <protection/>
    </xf>
    <xf numFmtId="0" fontId="0" fillId="0" borderId="0" applyFill="0">
      <alignment horizontal="center" vertical="center" wrapText="1"/>
      <protection/>
    </xf>
    <xf numFmtId="174" fontId="30" fillId="0" borderId="0" applyFill="0">
      <alignment/>
      <protection/>
    </xf>
    <xf numFmtId="0" fontId="25" fillId="0" borderId="0" applyNumberFormat="0" applyFont="0" applyAlignment="0">
      <protection/>
    </xf>
    <xf numFmtId="0" fontId="31" fillId="0" borderId="0" applyFill="0">
      <alignment horizontal="center" vertical="center" wrapText="1"/>
      <protection/>
    </xf>
    <xf numFmtId="0" fontId="32" fillId="0" borderId="0" applyFill="0">
      <alignment horizontal="center" vertical="center" wrapText="1"/>
      <protection/>
    </xf>
    <xf numFmtId="174" fontId="33" fillId="0" borderId="0" applyFill="0">
      <alignment/>
      <protection/>
    </xf>
    <xf numFmtId="0" fontId="25" fillId="0" borderId="0" applyNumberFormat="0" applyFont="0" applyAlignment="0">
      <protection/>
    </xf>
    <xf numFmtId="0" fontId="34" fillId="0" borderId="0">
      <alignment horizontal="center" wrapText="1"/>
      <protection/>
    </xf>
    <xf numFmtId="0" fontId="30" fillId="0" borderId="0" applyFill="0">
      <alignment horizontal="center" wrapText="1"/>
      <protection/>
    </xf>
    <xf numFmtId="0" fontId="68" fillId="27" borderId="3" applyNumberFormat="0" applyAlignment="0" applyProtection="0"/>
    <xf numFmtId="0" fontId="69" fillId="28" borderId="4" applyNumberFormat="0" applyAlignment="0" applyProtection="0"/>
    <xf numFmtId="43" fontId="65"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65" fillId="0" borderId="0" applyFont="0" applyFill="0" applyBorder="0" applyAlignment="0" applyProtection="0"/>
    <xf numFmtId="42" fontId="6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0" fillId="0" borderId="0" applyNumberFormat="0" applyFill="0" applyBorder="0" applyAlignment="0" applyProtection="0"/>
    <xf numFmtId="2" fontId="0" fillId="0" borderId="0" applyFont="0" applyFill="0" applyBorder="0" applyAlignment="0" applyProtection="0"/>
    <xf numFmtId="3" fontId="71" fillId="0" borderId="0" applyNumberFormat="0" applyFill="0" applyBorder="0" applyAlignment="0" applyProtection="0"/>
    <xf numFmtId="0" fontId="72" fillId="29" borderId="0" applyNumberFormat="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35" fillId="0" borderId="8">
      <alignment/>
      <protection/>
    </xf>
    <xf numFmtId="0" fontId="36" fillId="0" borderId="0">
      <alignment/>
      <protection/>
    </xf>
    <xf numFmtId="3" fontId="76" fillId="0" borderId="0" applyNumberFormat="0" applyFill="0" applyBorder="0" applyAlignment="0" applyProtection="0"/>
    <xf numFmtId="0" fontId="77" fillId="30" borderId="3" applyNumberFormat="0" applyAlignment="0" applyProtection="0"/>
    <xf numFmtId="0" fontId="78" fillId="0" borderId="9" applyNumberFormat="0" applyFill="0" applyAlignment="0" applyProtection="0"/>
    <xf numFmtId="0" fontId="79" fillId="31" borderId="0" applyNumberFormat="0" applyBorder="0" applyAlignment="0" applyProtection="0"/>
    <xf numFmtId="0" fontId="65" fillId="0" borderId="0">
      <alignment/>
      <protection/>
    </xf>
    <xf numFmtId="0" fontId="0" fillId="0" borderId="0">
      <alignment/>
      <protection/>
    </xf>
    <xf numFmtId="0" fontId="65" fillId="0" borderId="0">
      <alignment/>
      <protection/>
    </xf>
    <xf numFmtId="0" fontId="65"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32" borderId="10" applyNumberFormat="0" applyFont="0" applyAlignment="0" applyProtection="0"/>
    <xf numFmtId="0" fontId="80" fillId="27" borderId="11" applyNumberFormat="0" applyAlignment="0" applyProtection="0"/>
    <xf numFmtId="9" fontId="6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3" fontId="0" fillId="0" borderId="0">
      <alignment horizontal="left" vertical="top"/>
      <protection/>
    </xf>
    <xf numFmtId="0" fontId="38" fillId="0" borderId="8">
      <alignment horizontal="center"/>
      <protection/>
    </xf>
    <xf numFmtId="3" fontId="37" fillId="0" borderId="0" applyFont="0" applyFill="0" applyBorder="0" applyAlignment="0" applyProtection="0"/>
    <xf numFmtId="0" fontId="37" fillId="33" borderId="0" applyNumberFormat="0" applyFont="0" applyBorder="0" applyAlignment="0" applyProtection="0"/>
    <xf numFmtId="3" fontId="0" fillId="0" borderId="0">
      <alignment horizontal="right" vertical="top"/>
      <protection/>
    </xf>
    <xf numFmtId="41" fontId="14" fillId="34" borderId="12" applyFill="0">
      <alignment/>
      <protection/>
    </xf>
    <xf numFmtId="0" fontId="39" fillId="0" borderId="0">
      <alignment horizontal="left" indent="7"/>
      <protection/>
    </xf>
    <xf numFmtId="41" fontId="14" fillId="0" borderId="12" applyFill="0">
      <alignment horizontal="left" indent="2"/>
      <protection/>
    </xf>
    <xf numFmtId="174" fontId="40" fillId="0" borderId="13" applyFill="0">
      <alignment horizontal="right"/>
      <protection/>
    </xf>
    <xf numFmtId="0" fontId="9" fillId="0" borderId="14" applyNumberFormat="0" applyFont="0" applyBorder="0">
      <alignment horizontal="right"/>
      <protection/>
    </xf>
    <xf numFmtId="0" fontId="41" fillId="0" borderId="0" applyFill="0">
      <alignment/>
      <protection/>
    </xf>
    <xf numFmtId="0" fontId="23" fillId="0" borderId="0" applyFill="0">
      <alignment/>
      <protection/>
    </xf>
    <xf numFmtId="4" fontId="40" fillId="0" borderId="13" applyFill="0">
      <alignment/>
      <protection/>
    </xf>
    <xf numFmtId="0" fontId="0" fillId="0" borderId="0" applyNumberFormat="0" applyFont="0" applyBorder="0" applyAlignment="0">
      <protection/>
    </xf>
    <xf numFmtId="0" fontId="26" fillId="0" borderId="0" applyFill="0">
      <alignment horizontal="left" indent="1"/>
      <protection/>
    </xf>
    <xf numFmtId="0" fontId="42" fillId="0" borderId="0" applyFill="0">
      <alignment horizontal="left" indent="1"/>
      <protection/>
    </xf>
    <xf numFmtId="4" fontId="28" fillId="0" borderId="0" applyFill="0">
      <alignment/>
      <protection/>
    </xf>
    <xf numFmtId="0" fontId="0" fillId="0" borderId="0" applyNumberFormat="0" applyFont="0" applyFill="0" applyBorder="0" applyAlignment="0">
      <protection/>
    </xf>
    <xf numFmtId="0" fontId="26" fillId="0" borderId="0" applyFill="0">
      <alignment horizontal="left" indent="2"/>
      <protection/>
    </xf>
    <xf numFmtId="0" fontId="23" fillId="0" borderId="0" applyFill="0">
      <alignment horizontal="left" indent="2"/>
      <protection/>
    </xf>
    <xf numFmtId="4" fontId="28" fillId="0" borderId="0" applyFill="0">
      <alignment/>
      <protection/>
    </xf>
    <xf numFmtId="0" fontId="0" fillId="0" borderId="0" applyNumberFormat="0" applyFont="0" applyBorder="0" applyAlignment="0">
      <protection/>
    </xf>
    <xf numFmtId="0" fontId="43" fillId="0" borderId="0">
      <alignment horizontal="left" indent="3"/>
      <protection/>
    </xf>
    <xf numFmtId="0" fontId="44" fillId="0" borderId="0" applyFill="0">
      <alignment horizontal="left" indent="3"/>
      <protection/>
    </xf>
    <xf numFmtId="4" fontId="28" fillId="0" borderId="0" applyFill="0">
      <alignment/>
      <protection/>
    </xf>
    <xf numFmtId="0" fontId="0" fillId="0" borderId="0" applyNumberFormat="0" applyFont="0" applyBorder="0" applyAlignment="0">
      <protection/>
    </xf>
    <xf numFmtId="0" fontId="29" fillId="0" borderId="0">
      <alignment horizontal="left" indent="4"/>
      <protection/>
    </xf>
    <xf numFmtId="0" fontId="0" fillId="0" borderId="0" applyFill="0">
      <alignment horizontal="left" indent="4"/>
      <protection/>
    </xf>
    <xf numFmtId="4" fontId="30" fillId="0" borderId="0" applyFill="0">
      <alignment/>
      <protection/>
    </xf>
    <xf numFmtId="0" fontId="0" fillId="0" borderId="0" applyNumberFormat="0" applyFont="0" applyBorder="0" applyAlignment="0">
      <protection/>
    </xf>
    <xf numFmtId="0" fontId="31" fillId="0" borderId="0">
      <alignment horizontal="left" indent="5"/>
      <protection/>
    </xf>
    <xf numFmtId="0" fontId="32" fillId="0" borderId="0" applyFill="0">
      <alignment horizontal="left" indent="5"/>
      <protection/>
    </xf>
    <xf numFmtId="4" fontId="33" fillId="0" borderId="0" applyFill="0">
      <alignment/>
      <protection/>
    </xf>
    <xf numFmtId="0" fontId="0" fillId="0" borderId="0" applyNumberFormat="0" applyFont="0" applyFill="0" applyBorder="0" applyAlignment="0">
      <protection/>
    </xf>
    <xf numFmtId="0" fontId="34" fillId="0" borderId="0" applyFill="0">
      <alignment horizontal="left" indent="6"/>
      <protection/>
    </xf>
    <xf numFmtId="0" fontId="30" fillId="0" borderId="0" applyFill="0">
      <alignment horizontal="left" indent="6"/>
      <protection/>
    </xf>
    <xf numFmtId="0" fontId="81" fillId="0" borderId="0" applyNumberFormat="0" applyFill="0" applyBorder="0" applyAlignment="0" applyProtection="0"/>
    <xf numFmtId="0" fontId="82" fillId="0" borderId="15" applyNumberFormat="0" applyFill="0" applyAlignment="0" applyProtection="0"/>
    <xf numFmtId="0" fontId="83" fillId="0" borderId="0" applyNumberFormat="0" applyFill="0" applyBorder="0" applyAlignment="0" applyProtection="0"/>
  </cellStyleXfs>
  <cellXfs count="203">
    <xf numFmtId="3" fontId="0" fillId="0" borderId="0" xfId="0" applyAlignment="1">
      <alignment/>
    </xf>
    <xf numFmtId="168" fontId="0" fillId="0" borderId="16" xfId="104" applyNumberFormat="1" applyFont="1" applyFill="1" applyBorder="1" applyAlignment="1" quotePrefix="1">
      <alignment horizontal="center" wrapText="1"/>
      <protection/>
    </xf>
    <xf numFmtId="37" fontId="2" fillId="0" borderId="0" xfId="0" applyNumberFormat="1"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Border="1" applyAlignment="1">
      <alignment horizontal="left" wrapText="1"/>
    </xf>
    <xf numFmtId="37" fontId="4" fillId="0" borderId="13" xfId="0" applyNumberFormat="1" applyFont="1" applyFill="1" applyBorder="1" applyAlignment="1">
      <alignment/>
    </xf>
    <xf numFmtId="0" fontId="5" fillId="0" borderId="13" xfId="0" applyNumberFormat="1" applyFont="1" applyFill="1" applyBorder="1" applyAlignment="1">
      <alignment horizontal="center" wrapText="1"/>
    </xf>
    <xf numFmtId="37" fontId="3" fillId="0" borderId="2" xfId="0" applyNumberFormat="1" applyFont="1" applyFill="1" applyBorder="1" applyAlignment="1">
      <alignment/>
    </xf>
    <xf numFmtId="10" fontId="3" fillId="0" borderId="0" xfId="120" applyNumberFormat="1" applyFont="1" applyFill="1" applyBorder="1" applyAlignment="1">
      <alignment/>
    </xf>
    <xf numFmtId="37" fontId="3" fillId="0" borderId="17" xfId="0" applyNumberFormat="1" applyFont="1" applyFill="1" applyBorder="1" applyAlignment="1">
      <alignment/>
    </xf>
    <xf numFmtId="10" fontId="3" fillId="0" borderId="17" xfId="120" applyNumberFormat="1" applyFont="1" applyFill="1" applyBorder="1" applyAlignment="1">
      <alignment/>
    </xf>
    <xf numFmtId="37" fontId="3" fillId="0" borderId="0" xfId="0" applyNumberFormat="1" applyFont="1" applyFill="1" applyBorder="1" applyAlignment="1">
      <alignment horizontal="center"/>
    </xf>
    <xf numFmtId="37" fontId="3" fillId="0" borderId="2" xfId="0" applyNumberFormat="1" applyFont="1" applyFill="1" applyBorder="1" applyAlignment="1">
      <alignment horizontal="center"/>
    </xf>
    <xf numFmtId="37" fontId="3" fillId="35" borderId="0" xfId="0" applyNumberFormat="1" applyFont="1" applyFill="1" applyBorder="1" applyAlignment="1">
      <alignment/>
    </xf>
    <xf numFmtId="164" fontId="3" fillId="0" borderId="17" xfId="73" applyNumberFormat="1" applyFont="1" applyFill="1" applyBorder="1" applyAlignment="1">
      <alignment/>
    </xf>
    <xf numFmtId="164" fontId="3" fillId="0" borderId="0" xfId="73" applyNumberFormat="1" applyFont="1" applyFill="1" applyBorder="1" applyAlignment="1">
      <alignment/>
    </xf>
    <xf numFmtId="40" fontId="0" fillId="0" borderId="13" xfId="104" applyNumberFormat="1" applyFont="1" applyFill="1" applyBorder="1" applyAlignment="1">
      <alignment horizontal="center"/>
      <protection/>
    </xf>
    <xf numFmtId="40" fontId="0" fillId="0" borderId="13" xfId="104" applyNumberFormat="1" applyFont="1" applyFill="1" applyBorder="1" applyAlignment="1" quotePrefix="1">
      <alignment horizontal="center"/>
      <protection/>
    </xf>
    <xf numFmtId="40" fontId="0" fillId="0" borderId="0" xfId="104" applyNumberFormat="1" applyFont="1" applyFill="1" applyBorder="1" applyAlignment="1">
      <alignment/>
      <protection/>
    </xf>
    <xf numFmtId="37" fontId="7" fillId="0" borderId="0" xfId="0" applyNumberFormat="1" applyFont="1" applyFill="1" applyBorder="1" applyAlignment="1">
      <alignment/>
    </xf>
    <xf numFmtId="37" fontId="4" fillId="0" borderId="0" xfId="0" applyNumberFormat="1" applyFont="1" applyFill="1" applyBorder="1" applyAlignment="1" quotePrefix="1">
      <alignment wrapText="1"/>
    </xf>
    <xf numFmtId="0" fontId="5" fillId="0" borderId="0" xfId="0" applyNumberFormat="1" applyFont="1" applyFill="1" applyBorder="1" applyAlignment="1">
      <alignment horizontal="center" wrapText="1"/>
    </xf>
    <xf numFmtId="3" fontId="0" fillId="0" borderId="13" xfId="0" applyBorder="1" applyAlignment="1">
      <alignment/>
    </xf>
    <xf numFmtId="0" fontId="5" fillId="0" borderId="18" xfId="0" applyNumberFormat="1" applyFont="1" applyFill="1" applyBorder="1" applyAlignment="1">
      <alignment horizontal="center" wrapText="1"/>
    </xf>
    <xf numFmtId="0" fontId="5" fillId="0" borderId="19" xfId="0" applyNumberFormat="1" applyFont="1" applyFill="1" applyBorder="1" applyAlignment="1">
      <alignment horizontal="center" wrapText="1"/>
    </xf>
    <xf numFmtId="37" fontId="3" fillId="0" borderId="20" xfId="0" applyNumberFormat="1" applyFont="1" applyFill="1" applyBorder="1" applyAlignment="1">
      <alignment/>
    </xf>
    <xf numFmtId="37" fontId="3" fillId="0" borderId="21" xfId="0" applyNumberFormat="1" applyFont="1" applyFill="1" applyBorder="1" applyAlignment="1">
      <alignment/>
    </xf>
    <xf numFmtId="164" fontId="3" fillId="0" borderId="22" xfId="73" applyNumberFormat="1" applyFont="1" applyFill="1" applyBorder="1" applyAlignment="1">
      <alignment/>
    </xf>
    <xf numFmtId="164" fontId="3" fillId="0" borderId="23" xfId="73" applyNumberFormat="1" applyFont="1" applyFill="1" applyBorder="1" applyAlignment="1">
      <alignment/>
    </xf>
    <xf numFmtId="37" fontId="3" fillId="0" borderId="24" xfId="0" applyNumberFormat="1" applyFont="1" applyFill="1" applyBorder="1" applyAlignment="1">
      <alignment/>
    </xf>
    <xf numFmtId="37" fontId="3" fillId="0" borderId="25" xfId="0" applyNumberFormat="1" applyFont="1" applyFill="1" applyBorder="1" applyAlignment="1">
      <alignment/>
    </xf>
    <xf numFmtId="37" fontId="5" fillId="0" borderId="22" xfId="0" applyNumberFormat="1" applyFont="1" applyFill="1" applyBorder="1" applyAlignment="1">
      <alignment/>
    </xf>
    <xf numFmtId="37" fontId="3" fillId="0" borderId="23" xfId="0" applyNumberFormat="1" applyFont="1" applyFill="1" applyBorder="1" applyAlignment="1">
      <alignment/>
    </xf>
    <xf numFmtId="3" fontId="0" fillId="0" borderId="0" xfId="0" applyAlignment="1">
      <alignment wrapText="1"/>
    </xf>
    <xf numFmtId="3" fontId="0" fillId="0" borderId="0" xfId="0" applyAlignment="1">
      <alignment horizontal="left" vertical="top" wrapText="1"/>
    </xf>
    <xf numFmtId="3" fontId="84" fillId="0" borderId="0" xfId="0" applyFont="1" applyAlignment="1">
      <alignment horizontal="center" vertical="top" wrapText="1"/>
    </xf>
    <xf numFmtId="3" fontId="85" fillId="0" borderId="0" xfId="0" applyFont="1" applyAlignment="1">
      <alignment horizontal="center" wrapText="1"/>
    </xf>
    <xf numFmtId="3" fontId="0" fillId="0" borderId="0" xfId="0" applyAlignment="1">
      <alignment horizontal="center" wrapText="1"/>
    </xf>
    <xf numFmtId="3" fontId="0" fillId="0" borderId="0" xfId="0" applyAlignment="1">
      <alignment horizontal="center"/>
    </xf>
    <xf numFmtId="171" fontId="0" fillId="0" borderId="0" xfId="81" applyNumberFormat="1" applyFont="1" applyAlignment="1">
      <alignment wrapText="1"/>
    </xf>
    <xf numFmtId="10" fontId="0" fillId="0" borderId="0" xfId="120" applyNumberFormat="1" applyFont="1" applyAlignment="1">
      <alignment wrapText="1"/>
    </xf>
    <xf numFmtId="172" fontId="0" fillId="0" borderId="0" xfId="0" applyNumberFormat="1" applyBorder="1" applyAlignment="1">
      <alignment wrapText="1"/>
    </xf>
    <xf numFmtId="171" fontId="0" fillId="0" borderId="0" xfId="81" applyNumberFormat="1" applyFont="1" applyBorder="1" applyAlignment="1">
      <alignment wrapText="1"/>
    </xf>
    <xf numFmtId="3" fontId="0" fillId="0" borderId="0" xfId="0" applyAlignment="1">
      <alignment vertical="top"/>
    </xf>
    <xf numFmtId="3" fontId="0" fillId="0" borderId="26" xfId="0" applyBorder="1" applyAlignment="1">
      <alignment vertical="top"/>
    </xf>
    <xf numFmtId="171" fontId="0" fillId="0" borderId="26" xfId="0" applyNumberFormat="1" applyBorder="1" applyAlignment="1">
      <alignment vertical="top"/>
    </xf>
    <xf numFmtId="3" fontId="86" fillId="0" borderId="13" xfId="0" applyFont="1" applyBorder="1" applyAlignment="1">
      <alignment horizontal="center" wrapText="1"/>
    </xf>
    <xf numFmtId="3" fontId="0" fillId="0" borderId="13" xfId="0" applyFont="1" applyBorder="1" applyAlignment="1">
      <alignment horizontal="center" wrapText="1"/>
    </xf>
    <xf numFmtId="171" fontId="0" fillId="0" borderId="0" xfId="81" applyNumberFormat="1" applyFont="1" applyFill="1" applyAlignment="1">
      <alignment wrapText="1"/>
    </xf>
    <xf numFmtId="0" fontId="5" fillId="35" borderId="13" xfId="0" applyNumberFormat="1" applyFont="1" applyFill="1" applyBorder="1" applyAlignment="1">
      <alignment horizontal="center" wrapText="1"/>
    </xf>
    <xf numFmtId="3" fontId="0" fillId="0" borderId="0" xfId="0" applyAlignment="1">
      <alignment horizontal="left" wrapText="1"/>
    </xf>
    <xf numFmtId="3" fontId="9" fillId="0" borderId="0" xfId="0" applyFont="1" applyFill="1" applyAlignment="1">
      <alignment horizontal="left"/>
    </xf>
    <xf numFmtId="37" fontId="6" fillId="0" borderId="20" xfId="0" applyNumberFormat="1" applyFont="1" applyFill="1" applyBorder="1" applyAlignment="1">
      <alignment horizontal="left" wrapText="1"/>
    </xf>
    <xf numFmtId="37" fontId="6" fillId="0" borderId="0" xfId="0" applyNumberFormat="1" applyFont="1" applyFill="1" applyBorder="1" applyAlignment="1">
      <alignment horizontal="left" wrapText="1"/>
    </xf>
    <xf numFmtId="37" fontId="3" fillId="0" borderId="13" xfId="0" applyNumberFormat="1" applyFont="1" applyFill="1" applyBorder="1" applyAlignment="1">
      <alignment horizontal="center" wrapText="1"/>
    </xf>
    <xf numFmtId="37" fontId="10" fillId="0" borderId="0" xfId="0" applyNumberFormat="1" applyFont="1" applyFill="1" applyBorder="1" applyAlignment="1">
      <alignment horizontal="center"/>
    </xf>
    <xf numFmtId="0" fontId="5" fillId="0" borderId="21" xfId="0" applyNumberFormat="1" applyFont="1" applyFill="1" applyBorder="1" applyAlignment="1">
      <alignment horizontal="center" wrapText="1"/>
    </xf>
    <xf numFmtId="0" fontId="5" fillId="0" borderId="20" xfId="0" applyNumberFormat="1" applyFont="1" applyFill="1" applyBorder="1" applyAlignment="1">
      <alignment horizontal="center" wrapText="1"/>
    </xf>
    <xf numFmtId="37" fontId="11" fillId="0" borderId="13" xfId="0" applyNumberFormat="1" applyFont="1" applyFill="1" applyBorder="1" applyAlignment="1">
      <alignment horizontal="center" wrapText="1"/>
    </xf>
    <xf numFmtId="3" fontId="0" fillId="0" borderId="0" xfId="0" applyAlignment="1">
      <alignment horizontal="left"/>
    </xf>
    <xf numFmtId="3" fontId="13" fillId="0" borderId="0" xfId="0" applyFont="1" applyAlignment="1">
      <alignment horizontal="left"/>
    </xf>
    <xf numFmtId="3" fontId="0" fillId="0" borderId="0" xfId="0" applyAlignment="1">
      <alignment horizontal="right" wrapText="1"/>
    </xf>
    <xf numFmtId="3" fontId="0" fillId="0" borderId="2" xfId="0" applyBorder="1" applyAlignment="1">
      <alignment horizontal="right" wrapText="1"/>
    </xf>
    <xf numFmtId="3" fontId="0" fillId="35" borderId="0" xfId="0" applyFill="1" applyAlignment="1">
      <alignment wrapText="1"/>
    </xf>
    <xf numFmtId="37" fontId="10" fillId="0" borderId="0" xfId="0" applyNumberFormat="1" applyFont="1" applyFill="1" applyBorder="1" applyAlignment="1">
      <alignment/>
    </xf>
    <xf numFmtId="0" fontId="10" fillId="35" borderId="0" xfId="0" applyNumberFormat="1" applyFont="1" applyFill="1" applyBorder="1" applyAlignment="1">
      <alignment horizontal="center"/>
    </xf>
    <xf numFmtId="3" fontId="9" fillId="0" borderId="0" xfId="0" applyFont="1" applyFill="1" applyAlignment="1" quotePrefix="1">
      <alignment horizontal="left"/>
    </xf>
    <xf numFmtId="37" fontId="6" fillId="0" borderId="0" xfId="0" applyNumberFormat="1" applyFont="1" applyFill="1" applyBorder="1" applyAlignment="1">
      <alignment/>
    </xf>
    <xf numFmtId="37" fontId="3" fillId="0" borderId="22" xfId="0" applyNumberFormat="1" applyFont="1" applyFill="1" applyBorder="1" applyAlignment="1">
      <alignment/>
    </xf>
    <xf numFmtId="40" fontId="0" fillId="0" borderId="22" xfId="104" applyNumberFormat="1" applyFont="1" applyFill="1" applyBorder="1" applyAlignment="1">
      <alignment horizontal="center"/>
      <protection/>
    </xf>
    <xf numFmtId="40" fontId="0" fillId="0" borderId="17" xfId="104" applyNumberFormat="1" applyFont="1" applyFill="1" applyBorder="1" applyAlignment="1">
      <alignment horizontal="center"/>
      <protection/>
    </xf>
    <xf numFmtId="40" fontId="0" fillId="0" borderId="23" xfId="104" applyNumberFormat="1" applyFont="1" applyFill="1" applyBorder="1" applyAlignment="1">
      <alignment horizontal="center"/>
      <protection/>
    </xf>
    <xf numFmtId="10" fontId="3" fillId="0" borderId="24" xfId="120" applyNumberFormat="1" applyFont="1" applyFill="1" applyBorder="1" applyAlignment="1">
      <alignment/>
    </xf>
    <xf numFmtId="10" fontId="3" fillId="0" borderId="2" xfId="120" applyNumberFormat="1" applyFont="1" applyFill="1" applyBorder="1" applyAlignment="1">
      <alignment/>
    </xf>
    <xf numFmtId="10" fontId="3" fillId="0" borderId="25" xfId="120" applyNumberFormat="1" applyFont="1" applyFill="1" applyBorder="1" applyAlignment="1">
      <alignment/>
    </xf>
    <xf numFmtId="37" fontId="3" fillId="35" borderId="20" xfId="0" applyNumberFormat="1" applyFont="1" applyFill="1" applyBorder="1" applyAlignment="1">
      <alignment/>
    </xf>
    <xf numFmtId="167" fontId="3" fillId="0" borderId="21" xfId="120" applyNumberFormat="1" applyFont="1" applyFill="1" applyBorder="1" applyAlignment="1">
      <alignment/>
    </xf>
    <xf numFmtId="167" fontId="3" fillId="0" borderId="25" xfId="120" applyNumberFormat="1" applyFont="1" applyFill="1" applyBorder="1" applyAlignment="1">
      <alignment/>
    </xf>
    <xf numFmtId="10" fontId="3" fillId="0" borderId="20" xfId="120" applyNumberFormat="1" applyFont="1" applyFill="1" applyBorder="1" applyAlignment="1">
      <alignment/>
    </xf>
    <xf numFmtId="10" fontId="3" fillId="0" borderId="21" xfId="120" applyNumberFormat="1" applyFont="1" applyFill="1" applyBorder="1" applyAlignment="1">
      <alignment/>
    </xf>
    <xf numFmtId="167" fontId="3" fillId="0" borderId="23" xfId="120" applyNumberFormat="1" applyFont="1" applyFill="1" applyBorder="1" applyAlignment="1">
      <alignment/>
    </xf>
    <xf numFmtId="37" fontId="3" fillId="35" borderId="24" xfId="0" applyNumberFormat="1" applyFont="1" applyFill="1" applyBorder="1" applyAlignment="1">
      <alignment/>
    </xf>
    <xf numFmtId="37" fontId="3" fillId="0" borderId="20" xfId="0" applyNumberFormat="1" applyFont="1" applyFill="1" applyBorder="1" applyAlignment="1">
      <alignment horizontal="center"/>
    </xf>
    <xf numFmtId="164" fontId="12" fillId="0" borderId="22" xfId="73" applyNumberFormat="1" applyFont="1" applyFill="1" applyBorder="1" applyAlignment="1">
      <alignment/>
    </xf>
    <xf numFmtId="9" fontId="3" fillId="0" borderId="23" xfId="120" applyFont="1" applyFill="1" applyBorder="1" applyAlignment="1">
      <alignment/>
    </xf>
    <xf numFmtId="168" fontId="0" fillId="0" borderId="27" xfId="104" applyNumberFormat="1" applyFont="1" applyFill="1" applyBorder="1" applyAlignment="1" quotePrefix="1">
      <alignment horizontal="center" wrapText="1"/>
      <protection/>
    </xf>
    <xf numFmtId="168" fontId="0" fillId="0" borderId="28" xfId="104" applyNumberFormat="1" applyFont="1" applyFill="1" applyBorder="1" applyAlignment="1" quotePrefix="1">
      <alignment horizontal="center" wrapText="1"/>
      <protection/>
    </xf>
    <xf numFmtId="40" fontId="0" fillId="0" borderId="23" xfId="104" applyNumberFormat="1" applyFont="1" applyFill="1" applyBorder="1" applyAlignment="1" quotePrefix="1">
      <alignment horizontal="center"/>
      <protection/>
    </xf>
    <xf numFmtId="0" fontId="3" fillId="0" borderId="20" xfId="0" applyNumberFormat="1" applyFont="1" applyFill="1" applyBorder="1" applyAlignment="1">
      <alignment horizontal="left"/>
    </xf>
    <xf numFmtId="37" fontId="3" fillId="0" borderId="18" xfId="0" applyNumberFormat="1" applyFont="1" applyFill="1" applyBorder="1" applyAlignment="1">
      <alignment/>
    </xf>
    <xf numFmtId="40" fontId="0" fillId="0" borderId="0" xfId="104" applyNumberFormat="1" applyFont="1" applyFill="1" applyBorder="1" applyAlignment="1">
      <alignment horizontal="center"/>
      <protection/>
    </xf>
    <xf numFmtId="40" fontId="0" fillId="0" borderId="0" xfId="104" applyNumberFormat="1" applyFont="1" applyFill="1" applyBorder="1" applyAlignment="1" quotePrefix="1">
      <alignment horizontal="center"/>
      <protection/>
    </xf>
    <xf numFmtId="168" fontId="0" fillId="0" borderId="29" xfId="104" applyNumberFormat="1" applyFont="1" applyFill="1" applyBorder="1" applyAlignment="1" quotePrefix="1">
      <alignment horizontal="center" wrapText="1"/>
      <protection/>
    </xf>
    <xf numFmtId="37" fontId="3" fillId="0" borderId="17" xfId="0" applyNumberFormat="1" applyFont="1" applyFill="1" applyBorder="1" applyAlignment="1">
      <alignment horizontal="center"/>
    </xf>
    <xf numFmtId="0" fontId="3" fillId="0" borderId="20" xfId="73" applyNumberFormat="1" applyFont="1" applyFill="1" applyBorder="1" applyAlignment="1">
      <alignment horizontal="left"/>
    </xf>
    <xf numFmtId="168" fontId="0" fillId="0" borderId="27" xfId="104" applyNumberFormat="1" applyFont="1" applyFill="1" applyBorder="1" applyAlignment="1" quotePrefix="1">
      <alignment horizontal="left"/>
      <protection/>
    </xf>
    <xf numFmtId="3" fontId="0" fillId="0" borderId="17" xfId="0" applyBorder="1" applyAlignment="1">
      <alignment/>
    </xf>
    <xf numFmtId="0" fontId="14" fillId="0" borderId="0" xfId="110" applyFont="1" applyAlignment="1">
      <alignment horizontal="center"/>
      <protection/>
    </xf>
    <xf numFmtId="0" fontId="0" fillId="0" borderId="0" xfId="117" applyFont="1">
      <alignment/>
      <protection/>
    </xf>
    <xf numFmtId="0" fontId="14" fillId="0" borderId="0" xfId="108" applyFont="1" applyBorder="1" applyAlignment="1">
      <alignment horizontal="center"/>
      <protection/>
    </xf>
    <xf numFmtId="49" fontId="14" fillId="0" borderId="0" xfId="117" applyNumberFormat="1" applyFont="1" applyAlignment="1">
      <alignment horizontal="center"/>
      <protection/>
    </xf>
    <xf numFmtId="3" fontId="14" fillId="0" borderId="0" xfId="110" applyNumberFormat="1" applyFont="1" applyAlignment="1">
      <alignment horizontal="center"/>
      <protection/>
    </xf>
    <xf numFmtId="0" fontId="0" fillId="0" borderId="0" xfId="110">
      <alignment/>
      <protection/>
    </xf>
    <xf numFmtId="0" fontId="0" fillId="0" borderId="0" xfId="117" applyFont="1" applyAlignment="1">
      <alignment horizontal="left"/>
      <protection/>
    </xf>
    <xf numFmtId="0" fontId="9" fillId="0" borderId="0" xfId="117" applyFont="1" applyFill="1" applyBorder="1" applyAlignment="1">
      <alignment horizontal="left"/>
      <protection/>
    </xf>
    <xf numFmtId="0" fontId="9" fillId="0" borderId="0" xfId="117" applyFont="1" applyFill="1" applyAlignment="1">
      <alignment horizontal="center"/>
      <protection/>
    </xf>
    <xf numFmtId="0" fontId="0" fillId="0" borderId="0" xfId="117" applyFont="1" applyAlignment="1">
      <alignment horizontal="center"/>
      <protection/>
    </xf>
    <xf numFmtId="9" fontId="9" fillId="0" borderId="0" xfId="117" applyNumberFormat="1" applyFont="1" applyFill="1" applyAlignment="1">
      <alignment horizontal="center"/>
      <protection/>
    </xf>
    <xf numFmtId="0" fontId="15" fillId="0" borderId="0" xfId="117" applyFont="1" applyAlignment="1">
      <alignment horizontal="center"/>
      <protection/>
    </xf>
    <xf numFmtId="0" fontId="9" fillId="0" borderId="0" xfId="117" applyFont="1" applyFill="1" applyBorder="1">
      <alignment/>
      <protection/>
    </xf>
    <xf numFmtId="0" fontId="9" fillId="0" borderId="0" xfId="117" applyFont="1" applyAlignment="1">
      <alignment horizontal="center" wrapText="1"/>
      <protection/>
    </xf>
    <xf numFmtId="0" fontId="15" fillId="0" borderId="0" xfId="117" applyFont="1" applyAlignment="1">
      <alignment horizontal="right"/>
      <protection/>
    </xf>
    <xf numFmtId="0" fontId="0" fillId="0" borderId="0" xfId="110" applyAlignment="1">
      <alignment horizontal="center" wrapText="1"/>
      <protection/>
    </xf>
    <xf numFmtId="0" fontId="0" fillId="0" borderId="0" xfId="110" applyFont="1" applyAlignment="1">
      <alignment horizontal="center" wrapText="1"/>
      <protection/>
    </xf>
    <xf numFmtId="173" fontId="16" fillId="0" borderId="0" xfId="108" applyNumberFormat="1" applyFont="1" applyFill="1" applyBorder="1" applyAlignment="1">
      <alignment horizontal="center"/>
      <protection/>
    </xf>
    <xf numFmtId="0" fontId="0" fillId="0" borderId="0" xfId="117" applyFont="1" applyFill="1">
      <alignment/>
      <protection/>
    </xf>
    <xf numFmtId="0" fontId="17" fillId="0" borderId="0" xfId="117" applyFont="1" applyAlignment="1">
      <alignment horizontal="center"/>
      <protection/>
    </xf>
    <xf numFmtId="38" fontId="0" fillId="0" borderId="0" xfId="110" applyNumberFormat="1" applyFont="1" applyFill="1" applyBorder="1" applyAlignment="1">
      <alignment/>
      <protection/>
    </xf>
    <xf numFmtId="3" fontId="0" fillId="0" borderId="0" xfId="108" applyNumberFormat="1" applyFont="1" applyFill="1" applyBorder="1" applyAlignment="1">
      <alignment horizontal="center"/>
      <protection/>
    </xf>
    <xf numFmtId="164" fontId="0" fillId="0" borderId="0" xfId="78" applyNumberFormat="1" applyFont="1" applyFill="1" applyAlignment="1">
      <alignment/>
    </xf>
    <xf numFmtId="0" fontId="0" fillId="0" borderId="0" xfId="117" applyFont="1" applyFill="1" applyAlignment="1">
      <alignment horizontal="center"/>
      <protection/>
    </xf>
    <xf numFmtId="164" fontId="19" fillId="0" borderId="0" xfId="78" applyNumberFormat="1" applyFont="1" applyFill="1" applyAlignment="1">
      <alignment/>
    </xf>
    <xf numFmtId="38" fontId="0" fillId="0" borderId="0" xfId="110" applyNumberFormat="1" applyFont="1" applyFill="1" applyBorder="1" applyAlignment="1">
      <alignment horizontal="center"/>
      <protection/>
    </xf>
    <xf numFmtId="41" fontId="0" fillId="0" borderId="0" xfId="117" applyNumberFormat="1" applyFont="1" applyFill="1">
      <alignment/>
      <protection/>
    </xf>
    <xf numFmtId="41" fontId="0" fillId="0" borderId="0" xfId="117" applyNumberFormat="1" applyFont="1">
      <alignment/>
      <protection/>
    </xf>
    <xf numFmtId="0" fontId="0" fillId="0" borderId="0" xfId="108" applyFont="1" applyFill="1" applyBorder="1" applyAlignment="1">
      <alignment horizontal="center"/>
      <protection/>
    </xf>
    <xf numFmtId="0" fontId="0" fillId="0" borderId="0" xfId="108" applyFont="1" applyFill="1" applyBorder="1">
      <alignment/>
      <protection/>
    </xf>
    <xf numFmtId="0" fontId="0" fillId="0" borderId="0" xfId="110" applyFont="1">
      <alignment/>
      <protection/>
    </xf>
    <xf numFmtId="37" fontId="3" fillId="0" borderId="20" xfId="0" applyNumberFormat="1" applyFont="1" applyFill="1" applyBorder="1" applyAlignment="1" quotePrefix="1">
      <alignment/>
    </xf>
    <xf numFmtId="168" fontId="0" fillId="0" borderId="0" xfId="104" applyNumberFormat="1" applyFont="1" applyFill="1" applyBorder="1" applyAlignment="1" quotePrefix="1">
      <alignment horizontal="center" wrapText="1"/>
      <protection/>
    </xf>
    <xf numFmtId="40" fontId="0" fillId="0" borderId="20" xfId="104" applyNumberFormat="1" applyFont="1" applyFill="1" applyBorder="1" applyAlignment="1">
      <alignment horizontal="center"/>
      <protection/>
    </xf>
    <xf numFmtId="40" fontId="0" fillId="0" borderId="21" xfId="104" applyNumberFormat="1" applyFont="1" applyFill="1" applyBorder="1" applyAlignment="1" quotePrefix="1">
      <alignment horizontal="center"/>
      <protection/>
    </xf>
    <xf numFmtId="40" fontId="0" fillId="0" borderId="21" xfId="104" applyNumberFormat="1" applyFont="1" applyFill="1" applyBorder="1" applyAlignment="1">
      <alignment horizontal="center"/>
      <protection/>
    </xf>
    <xf numFmtId="3" fontId="0" fillId="0" borderId="0" xfId="0" applyBorder="1" applyAlignment="1">
      <alignment/>
    </xf>
    <xf numFmtId="168" fontId="0" fillId="0" borderId="20" xfId="104" applyNumberFormat="1" applyFont="1" applyFill="1" applyBorder="1" applyAlignment="1" quotePrefix="1">
      <alignment horizontal="left" wrapText="1"/>
      <protection/>
    </xf>
    <xf numFmtId="168" fontId="0" fillId="0" borderId="0" xfId="104" applyNumberFormat="1" applyFont="1" applyFill="1" applyBorder="1" applyAlignment="1" quotePrefix="1">
      <alignment horizontal="left" wrapText="1"/>
      <protection/>
    </xf>
    <xf numFmtId="0" fontId="14" fillId="0" borderId="0" xfId="113" applyFont="1" applyAlignment="1">
      <alignment horizontal="center"/>
      <protection/>
    </xf>
    <xf numFmtId="3" fontId="14" fillId="0" borderId="0" xfId="113" applyNumberFormat="1" applyFont="1" applyAlignment="1">
      <alignment horizontal="center"/>
      <protection/>
    </xf>
    <xf numFmtId="0" fontId="0" fillId="0" borderId="0" xfId="113">
      <alignment/>
      <protection/>
    </xf>
    <xf numFmtId="0" fontId="0" fillId="0" borderId="0" xfId="113" applyAlignment="1">
      <alignment horizontal="center" wrapText="1"/>
      <protection/>
    </xf>
    <xf numFmtId="0" fontId="0" fillId="0" borderId="0" xfId="113" applyFont="1" applyAlignment="1">
      <alignment horizontal="center" wrapText="1"/>
      <protection/>
    </xf>
    <xf numFmtId="38" fontId="0" fillId="0" borderId="0" xfId="113" applyNumberFormat="1" applyFont="1" applyFill="1" applyBorder="1" applyAlignment="1">
      <alignment/>
      <protection/>
    </xf>
    <xf numFmtId="41" fontId="18" fillId="36" borderId="0" xfId="117" applyNumberFormat="1" applyFont="1" applyFill="1" applyProtection="1">
      <alignment/>
      <protection locked="0"/>
    </xf>
    <xf numFmtId="41" fontId="18" fillId="36" borderId="13" xfId="117" applyNumberFormat="1" applyFont="1" applyFill="1" applyBorder="1" applyProtection="1">
      <alignment/>
      <protection locked="0"/>
    </xf>
    <xf numFmtId="38" fontId="0" fillId="0" borderId="0" xfId="113" applyNumberFormat="1" applyFont="1" applyFill="1" applyBorder="1" applyAlignment="1">
      <alignment horizontal="center"/>
      <protection/>
    </xf>
    <xf numFmtId="0" fontId="0" fillId="0" borderId="0" xfId="113" applyFont="1">
      <alignment/>
      <protection/>
    </xf>
    <xf numFmtId="0" fontId="14" fillId="0" borderId="0" xfId="110" applyFont="1" applyAlignment="1" applyProtection="1">
      <alignment horizontal="center"/>
      <protection/>
    </xf>
    <xf numFmtId="0" fontId="0" fillId="0" borderId="0" xfId="117" applyFont="1" applyProtection="1">
      <alignment/>
      <protection/>
    </xf>
    <xf numFmtId="0" fontId="14" fillId="0" borderId="0" xfId="108" applyFont="1" applyBorder="1" applyAlignment="1" applyProtection="1">
      <alignment horizontal="center"/>
      <protection/>
    </xf>
    <xf numFmtId="49" fontId="14" fillId="0" borderId="0" xfId="117" applyNumberFormat="1" applyFont="1" applyAlignment="1" applyProtection="1">
      <alignment horizontal="center"/>
      <protection/>
    </xf>
    <xf numFmtId="3" fontId="14" fillId="0" borderId="0" xfId="110" applyNumberFormat="1" applyFont="1" applyAlignment="1" applyProtection="1">
      <alignment horizontal="center"/>
      <protection/>
    </xf>
    <xf numFmtId="0" fontId="0" fillId="0" borderId="0" xfId="110" applyProtection="1">
      <alignment/>
      <protection/>
    </xf>
    <xf numFmtId="0" fontId="0" fillId="0" borderId="0" xfId="117" applyFont="1" applyAlignment="1" applyProtection="1">
      <alignment horizontal="left"/>
      <protection/>
    </xf>
    <xf numFmtId="0" fontId="9" fillId="0" borderId="0" xfId="117" applyFont="1" applyFill="1" applyBorder="1" applyAlignment="1" applyProtection="1">
      <alignment horizontal="left"/>
      <protection/>
    </xf>
    <xf numFmtId="0" fontId="9" fillId="0" borderId="0" xfId="117" applyFont="1" applyFill="1" applyAlignment="1" applyProtection="1">
      <alignment horizontal="center"/>
      <protection/>
    </xf>
    <xf numFmtId="0" fontId="0" fillId="0" borderId="0" xfId="117" applyFont="1" applyAlignment="1" applyProtection="1">
      <alignment horizontal="center"/>
      <protection/>
    </xf>
    <xf numFmtId="9" fontId="9" fillId="0" borderId="0" xfId="117" applyNumberFormat="1" applyFont="1" applyFill="1" applyAlignment="1" applyProtection="1">
      <alignment horizontal="center"/>
      <protection/>
    </xf>
    <xf numFmtId="0" fontId="15" fillId="0" borderId="0" xfId="117" applyFont="1" applyAlignment="1" applyProtection="1">
      <alignment horizontal="center"/>
      <protection/>
    </xf>
    <xf numFmtId="0" fontId="9" fillId="0" borderId="0" xfId="117" applyFont="1" applyFill="1" applyBorder="1" applyProtection="1">
      <alignment/>
      <protection/>
    </xf>
    <xf numFmtId="0" fontId="9" fillId="0" borderId="0" xfId="117" applyFont="1" applyAlignment="1" applyProtection="1">
      <alignment horizontal="center" wrapText="1"/>
      <protection/>
    </xf>
    <xf numFmtId="0" fontId="15" fillId="0" borderId="0" xfId="117" applyFont="1" applyAlignment="1" applyProtection="1">
      <alignment horizontal="right"/>
      <protection/>
    </xf>
    <xf numFmtId="0" fontId="0" fillId="0" borderId="0" xfId="110" applyAlignment="1" applyProtection="1">
      <alignment horizontal="center" wrapText="1"/>
      <protection/>
    </xf>
    <xf numFmtId="0" fontId="0" fillId="0" borderId="0" xfId="110" applyFont="1" applyAlignment="1" applyProtection="1">
      <alignment horizontal="center" wrapText="1"/>
      <protection/>
    </xf>
    <xf numFmtId="173" fontId="16" fillId="0" borderId="0" xfId="108" applyNumberFormat="1" applyFont="1" applyFill="1" applyBorder="1" applyAlignment="1" applyProtection="1">
      <alignment horizontal="center"/>
      <protection/>
    </xf>
    <xf numFmtId="0" fontId="0" fillId="0" borderId="0" xfId="117" applyFont="1" applyFill="1" applyProtection="1">
      <alignment/>
      <protection/>
    </xf>
    <xf numFmtId="0" fontId="17" fillId="0" borderId="0" xfId="117" applyFont="1" applyAlignment="1" applyProtection="1">
      <alignment horizontal="center"/>
      <protection/>
    </xf>
    <xf numFmtId="38" fontId="0" fillId="0" borderId="0" xfId="110" applyNumberFormat="1" applyFont="1" applyFill="1" applyBorder="1" applyAlignment="1" applyProtection="1">
      <alignment/>
      <protection/>
    </xf>
    <xf numFmtId="3" fontId="0" fillId="0" borderId="0" xfId="108" applyNumberFormat="1" applyFont="1" applyFill="1" applyBorder="1" applyAlignment="1" applyProtection="1">
      <alignment horizontal="center"/>
      <protection/>
    </xf>
    <xf numFmtId="164" fontId="0" fillId="0" borderId="0" xfId="78" applyNumberFormat="1" applyFont="1" applyFill="1" applyAlignment="1" applyProtection="1">
      <alignment/>
      <protection/>
    </xf>
    <xf numFmtId="0" fontId="0" fillId="0" borderId="0" xfId="117" applyFont="1" applyFill="1" applyAlignment="1" applyProtection="1">
      <alignment horizontal="center"/>
      <protection/>
    </xf>
    <xf numFmtId="164" fontId="19" fillId="0" borderId="0" xfId="78" applyNumberFormat="1" applyFont="1" applyFill="1" applyAlignment="1" applyProtection="1">
      <alignment/>
      <protection/>
    </xf>
    <xf numFmtId="38" fontId="0" fillId="0" borderId="0" xfId="110" applyNumberFormat="1" applyFont="1" applyFill="1" applyBorder="1" applyAlignment="1" applyProtection="1">
      <alignment horizontal="center"/>
      <protection/>
    </xf>
    <xf numFmtId="41" fontId="0" fillId="0" borderId="0" xfId="117" applyNumberFormat="1" applyFont="1" applyFill="1" applyProtection="1">
      <alignment/>
      <protection/>
    </xf>
    <xf numFmtId="41" fontId="0" fillId="0" borderId="0" xfId="117" applyNumberFormat="1" applyFont="1" applyProtection="1">
      <alignment/>
      <protection/>
    </xf>
    <xf numFmtId="0" fontId="0" fillId="0" borderId="0" xfId="108" applyFont="1" applyFill="1" applyBorder="1" applyAlignment="1" applyProtection="1">
      <alignment horizontal="center"/>
      <protection/>
    </xf>
    <xf numFmtId="0" fontId="0" fillId="0" borderId="0" xfId="108" applyFont="1" applyFill="1" applyBorder="1" applyProtection="1">
      <alignment/>
      <protection/>
    </xf>
    <xf numFmtId="0" fontId="0" fillId="0" borderId="0" xfId="110" applyFont="1" applyProtection="1">
      <alignment/>
      <protection/>
    </xf>
    <xf numFmtId="37" fontId="3" fillId="36" borderId="2" xfId="0" applyNumberFormat="1" applyFont="1" applyFill="1" applyBorder="1" applyAlignment="1">
      <alignment/>
    </xf>
    <xf numFmtId="37" fontId="3" fillId="36" borderId="0" xfId="0" applyNumberFormat="1" applyFont="1" applyFill="1" applyBorder="1" applyAlignment="1">
      <alignment/>
    </xf>
    <xf numFmtId="41" fontId="18" fillId="36" borderId="0" xfId="117" applyNumberFormat="1" applyFont="1" applyFill="1">
      <alignment/>
      <protection/>
    </xf>
    <xf numFmtId="41" fontId="18" fillId="36" borderId="13" xfId="117" applyNumberFormat="1" applyFont="1" applyFill="1" applyBorder="1">
      <alignment/>
      <protection/>
    </xf>
    <xf numFmtId="37" fontId="3" fillId="0" borderId="0" xfId="0" applyNumberFormat="1" applyFont="1" applyFill="1" applyBorder="1" applyAlignment="1">
      <alignment horizontal="left" wrapText="1"/>
    </xf>
    <xf numFmtId="37" fontId="4" fillId="0" borderId="22" xfId="0" applyNumberFormat="1" applyFont="1" applyFill="1" applyBorder="1" applyAlignment="1" quotePrefix="1">
      <alignment horizontal="center" wrapText="1"/>
    </xf>
    <xf numFmtId="37" fontId="4" fillId="0" borderId="17" xfId="0" applyNumberFormat="1" applyFont="1" applyFill="1" applyBorder="1" applyAlignment="1" quotePrefix="1">
      <alignment horizontal="center" wrapText="1"/>
    </xf>
    <xf numFmtId="37" fontId="4" fillId="0" borderId="23" xfId="0" applyNumberFormat="1" applyFont="1" applyFill="1" applyBorder="1" applyAlignment="1" quotePrefix="1">
      <alignment horizontal="center" wrapText="1"/>
    </xf>
    <xf numFmtId="37" fontId="6" fillId="0" borderId="20" xfId="0" applyNumberFormat="1" applyFont="1" applyFill="1" applyBorder="1" applyAlignment="1">
      <alignment horizontal="left" wrapText="1"/>
    </xf>
    <xf numFmtId="37" fontId="6" fillId="0" borderId="0" xfId="0" applyNumberFormat="1" applyFont="1" applyFill="1" applyBorder="1" applyAlignment="1">
      <alignment horizontal="left" wrapText="1"/>
    </xf>
    <xf numFmtId="3" fontId="0" fillId="0" borderId="0" xfId="0" applyFont="1" applyAlignment="1">
      <alignment horizontal="center" wrapText="1"/>
    </xf>
    <xf numFmtId="3" fontId="86" fillId="0" borderId="0" xfId="0" applyFont="1" applyAlignment="1">
      <alignment horizontal="left" wrapText="1"/>
    </xf>
    <xf numFmtId="3" fontId="0" fillId="0" borderId="0" xfId="0" applyAlignment="1">
      <alignment horizontal="left" wrapText="1"/>
    </xf>
    <xf numFmtId="3" fontId="0" fillId="0" borderId="13" xfId="0" applyBorder="1" applyAlignment="1">
      <alignment horizontal="center" wrapText="1"/>
    </xf>
    <xf numFmtId="0" fontId="14" fillId="0" borderId="0" xfId="110" applyFont="1" applyAlignment="1">
      <alignment horizontal="center"/>
      <protection/>
    </xf>
    <xf numFmtId="0" fontId="14" fillId="0" borderId="0" xfId="108" applyFont="1" applyBorder="1" applyAlignment="1">
      <alignment horizontal="center"/>
      <protection/>
    </xf>
    <xf numFmtId="0" fontId="15" fillId="0" borderId="0" xfId="117" applyFont="1" applyAlignment="1">
      <alignment horizontal="center" wrapText="1"/>
      <protection/>
    </xf>
    <xf numFmtId="0" fontId="13" fillId="0" borderId="0" xfId="110" applyFont="1" applyAlignment="1">
      <alignment horizontal="center" wrapText="1"/>
      <protection/>
    </xf>
    <xf numFmtId="0" fontId="15" fillId="0" borderId="0" xfId="108" applyFont="1" applyBorder="1" applyAlignment="1" quotePrefix="1">
      <alignment horizontal="center" wrapText="1"/>
      <protection/>
    </xf>
    <xf numFmtId="0" fontId="14" fillId="0" borderId="0" xfId="113" applyFont="1" applyAlignment="1">
      <alignment horizontal="center"/>
      <protection/>
    </xf>
    <xf numFmtId="0" fontId="13" fillId="0" borderId="0" xfId="113" applyFont="1" applyAlignment="1">
      <alignment horizontal="center" wrapText="1"/>
      <protection/>
    </xf>
    <xf numFmtId="0" fontId="14" fillId="0" borderId="0" xfId="110" applyFont="1" applyAlignment="1" applyProtection="1">
      <alignment horizontal="center"/>
      <protection/>
    </xf>
    <xf numFmtId="0" fontId="14" fillId="0" borderId="0" xfId="108" applyFont="1" applyBorder="1" applyAlignment="1" applyProtection="1">
      <alignment horizontal="center"/>
      <protection/>
    </xf>
    <xf numFmtId="0" fontId="15" fillId="0" borderId="0" xfId="117" applyFont="1" applyAlignment="1" applyProtection="1">
      <alignment horizontal="center" wrapText="1"/>
      <protection/>
    </xf>
    <xf numFmtId="0" fontId="13" fillId="0" borderId="0" xfId="110" applyFont="1" applyAlignment="1" applyProtection="1">
      <alignment horizontal="center" wrapText="1"/>
      <protection/>
    </xf>
    <xf numFmtId="0" fontId="15" fillId="0" borderId="0" xfId="108" applyFont="1" applyBorder="1" applyAlignment="1" applyProtection="1" quotePrefix="1">
      <alignment horizontal="center"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12 4" xfId="103"/>
    <cellStyle name="Normal 15" xfId="104"/>
    <cellStyle name="Normal 2" xfId="105"/>
    <cellStyle name="Normal 2 2" xfId="106"/>
    <cellStyle name="Normal 3" xfId="107"/>
    <cellStyle name="Normal 3 2" xfId="108"/>
    <cellStyle name="Normal 3_OPCo Period I PJM  Formula Rate" xfId="109"/>
    <cellStyle name="Normal 4" xfId="110"/>
    <cellStyle name="Normal 4 2" xfId="111"/>
    <cellStyle name="Normal 5" xfId="112"/>
    <cellStyle name="Normal 6" xfId="113"/>
    <cellStyle name="Normal 7" xfId="114"/>
    <cellStyle name="Normal 8" xfId="115"/>
    <cellStyle name="Normal 9" xfId="116"/>
    <cellStyle name="Normal_ADITAnalysisID090805"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5%20Actual%202016%20Forecasted%20FR%20Update\Correspondence\ADIT\APCO-AF-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7%20Projected\Shadow%20model\APCo%202017%20Shadow%20Proje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7%20Projected\Indiana%20Michigan%20Power%20FR%20Projected%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7%20Projected\Kentucky%20Power%20Company%20FR%20Projected%2020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7%20Projected\Ohio%20Power%20FR%20Projected%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7%20Projected\Wheeling%20Power%20Company%20FR%20Projected%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CO_2821001"/>
      <sheetName val="APCO_2831001"/>
      <sheetName val="Table"/>
      <sheetName val="STATEMENT A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H-1-Detail of Tax Amts"/>
      <sheetName val="APCO WS I Reserved"/>
      <sheetName val="APCO WS J PROJECTED RTEP RR"/>
      <sheetName val="APCO WS K TRUE-UP RTEP RR"/>
      <sheetName val="APCO WS L Reserved"/>
      <sheetName val="APCO WS M - Avg Cap Structure"/>
      <sheetName val="APCO WS N - Sale of Plant Held"/>
      <sheetName val="APCO -WS O"/>
      <sheetName val="APCO WS P Dep. Rates"/>
      <sheetName val="APCO WS Q Interest"/>
      <sheetName val="#REF"/>
    </sheetNames>
    <sheetDataSet>
      <sheetData sheetId="0">
        <row r="105">
          <cell r="J105">
            <v>0.2466248296450056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amp; M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H-1-Detail of Tax Amts"/>
      <sheetName val="I &amp; M WS I Reserved"/>
      <sheetName val="I &amp; M WS J PROJECTED RTEP RR"/>
      <sheetName val="I &amp; M WS K TRUE-UP RTEP RR"/>
      <sheetName val="I &amp; M WS L Reserved"/>
      <sheetName val="I &amp; M WS M - Avg Cap Structure"/>
      <sheetName val="I &amp; M WS N - Sale of Plant Held"/>
      <sheetName val="I &amp; M -WS O"/>
      <sheetName val="I &amp; M-WS P Dep. Rates"/>
      <sheetName val="I&amp;M WS Q Interest"/>
    </sheetNames>
    <sheetDataSet>
      <sheetData sheetId="0">
        <row r="105">
          <cell r="J105">
            <v>0.17550452602381644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P TCOS"/>
      <sheetName val="KP WS A  - RB Support "/>
      <sheetName val="KP WS B ADIT &amp; ITC"/>
      <sheetName val="KP WS C  - Working Capital"/>
      <sheetName val="KP WS D IPP Credits"/>
      <sheetName val="KP WS E Rev Credits"/>
      <sheetName val="KP WS F Misc Exp"/>
      <sheetName val="KP WS G  State Tax Rate"/>
      <sheetName val="KP WS H Other Taxes"/>
      <sheetName val="KP WS H-1-Detail of Tax Amts"/>
      <sheetName val="KP WS I Reserved"/>
      <sheetName val="KP WS J PROJECTED RTEP RR"/>
      <sheetName val="KP WS K TRUE-UP RTEP RR"/>
      <sheetName val="KP WS L Reserved"/>
      <sheetName val="KP WS M - Avg Cap Structure"/>
      <sheetName val="KP WS N - Sale of Plant Held"/>
      <sheetName val="KP -WS O"/>
      <sheetName val="KP-WS P Dep. Rates"/>
      <sheetName val="KP WS Q Interest"/>
    </sheetNames>
    <sheetDataSet>
      <sheetData sheetId="0">
        <row r="105">
          <cell r="J105">
            <v>0.2205584724723156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PC TCOS"/>
      <sheetName val="OPC WS A  - RB Support "/>
      <sheetName val="OPC WS B ADIT &amp; ITC"/>
      <sheetName val="OPC WS C  - Working Capital"/>
      <sheetName val="OPC WS D IPP Credits"/>
      <sheetName val="OPC WS E Rev Credits"/>
      <sheetName val="OPC WS F Misc Exp"/>
      <sheetName val="OPC WS G  State Tax Rate"/>
      <sheetName val="OPC WS H Other Taxes"/>
      <sheetName val="OPC WS H-1-Detail of Tax Amts"/>
      <sheetName val="OPC WS I Reserved"/>
      <sheetName val="OPC WS J PROJECTED RTEP RR"/>
      <sheetName val="OPC WS K TRUE-UP RTEP RR"/>
      <sheetName val="OPC WS L Reserved"/>
      <sheetName val="OPC WS M - Avg Cap Structure"/>
      <sheetName val="OPC WS N - Sale of Plant Held"/>
      <sheetName val="OPC -WS O"/>
      <sheetName val="OPC-WS P Dep. Rates"/>
      <sheetName val="OPC WS Q Interest"/>
    </sheetNames>
    <sheetDataSet>
      <sheetData sheetId="0">
        <row r="105">
          <cell r="J105">
            <v>0.3167598802939367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PC TCOS"/>
      <sheetName val="WPC WS A  - RB Support "/>
      <sheetName val="WPC WS B ADIT &amp; ITC"/>
      <sheetName val="WPC WS C  - Working Capital"/>
      <sheetName val="WPC WS D IPP Credits"/>
      <sheetName val="WPC WS E Rev Credits"/>
      <sheetName val="WPC WS F Misc Exp"/>
      <sheetName val="WPC WS G  State Tax Rate"/>
      <sheetName val="WPC WS H Other Taxes"/>
      <sheetName val="WPC WS H-1-Detail of Tax Amts"/>
      <sheetName val="WPC WS I Reserved"/>
      <sheetName val="WPC WS J PROJECTED RTEP RR"/>
      <sheetName val="WPC WS K TRUE-UP RTEP RR"/>
      <sheetName val="WPC WS L Reserved"/>
      <sheetName val="WPC WS M - Avg Cap Structure"/>
      <sheetName val="WPC WS N - Sale of Plant Held"/>
      <sheetName val="WPC -WS O"/>
      <sheetName val="WPC-WS P Dep. Rates"/>
      <sheetName val="WPC WS Q Interest"/>
    </sheetNames>
    <sheetDataSet>
      <sheetData sheetId="0">
        <row r="105">
          <cell r="J105">
            <v>0.11623929417205099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S87"/>
  <sheetViews>
    <sheetView zoomScale="75" zoomScaleNormal="75" workbookViewId="0" topLeftCell="A1">
      <selection activeCell="F51" sqref="F51"/>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169</v>
      </c>
      <c r="I2" s="64" t="s">
        <v>127</v>
      </c>
      <c r="J2" s="65">
        <v>2017</v>
      </c>
    </row>
    <row r="3" spans="2:12" s="3" customFormat="1" ht="54" customHeight="1">
      <c r="B3" s="181" t="s">
        <v>137</v>
      </c>
      <c r="C3" s="181"/>
      <c r="D3" s="181"/>
      <c r="E3" s="181"/>
      <c r="F3" s="181"/>
      <c r="G3" s="181"/>
      <c r="H3" s="181"/>
      <c r="I3" s="181"/>
      <c r="J3" s="181"/>
      <c r="K3" s="181"/>
      <c r="L3" s="181"/>
    </row>
    <row r="4" spans="2:7" s="3" customFormat="1" ht="18.75" customHeight="1">
      <c r="B4" s="4"/>
      <c r="C4" s="4"/>
      <c r="D4" s="4"/>
      <c r="E4" s="4"/>
      <c r="F4" s="4"/>
      <c r="G4" s="4"/>
    </row>
    <row r="5" spans="2:18" s="3" customFormat="1" ht="15" customHeight="1">
      <c r="B5" s="55"/>
      <c r="C5" s="55"/>
      <c r="D5" s="55"/>
      <c r="E5" s="55" t="s">
        <v>61</v>
      </c>
      <c r="F5" s="55" t="s">
        <v>62</v>
      </c>
      <c r="G5" s="55" t="s">
        <v>108</v>
      </c>
      <c r="H5" s="55"/>
      <c r="I5" s="55"/>
      <c r="J5" s="55"/>
      <c r="K5" s="55"/>
      <c r="L5" s="55"/>
      <c r="M5" s="55"/>
      <c r="N5" s="55"/>
      <c r="O5" s="55"/>
      <c r="P5" s="55"/>
      <c r="Q5" s="55"/>
      <c r="R5" s="55"/>
    </row>
    <row r="6" spans="2:18" s="3" customFormat="1" ht="57" customHeight="1">
      <c r="B6" s="5" t="s">
        <v>67</v>
      </c>
      <c r="C6" s="5"/>
      <c r="D6" s="5"/>
      <c r="E6" s="49" t="s">
        <v>101</v>
      </c>
      <c r="F6" s="6" t="s">
        <v>129</v>
      </c>
      <c r="G6" s="6" t="s">
        <v>130</v>
      </c>
      <c r="I6"/>
      <c r="J6"/>
      <c r="K6"/>
      <c r="L6"/>
      <c r="M6"/>
      <c r="N6"/>
      <c r="O6"/>
      <c r="P6"/>
      <c r="Q6"/>
      <c r="R6"/>
    </row>
    <row r="7" spans="9:18" s="3" customFormat="1" ht="13.5">
      <c r="I7"/>
      <c r="J7"/>
      <c r="K7"/>
      <c r="L7"/>
      <c r="M7"/>
      <c r="N7"/>
      <c r="O7"/>
      <c r="P7"/>
      <c r="Q7"/>
      <c r="R7"/>
    </row>
    <row r="8" spans="1:18" s="3" customFormat="1" ht="13.5">
      <c r="A8" s="3">
        <v>1</v>
      </c>
      <c r="B8" s="3" t="s">
        <v>68</v>
      </c>
      <c r="E8" s="3">
        <f>+E56</f>
        <v>2957.06</v>
      </c>
      <c r="F8" s="13">
        <f>+E8</f>
        <v>2957.06</v>
      </c>
      <c r="G8" s="178">
        <v>2957</v>
      </c>
      <c r="I8"/>
      <c r="J8"/>
      <c r="K8"/>
      <c r="L8"/>
      <c r="M8"/>
      <c r="N8"/>
      <c r="O8"/>
      <c r="P8"/>
      <c r="Q8"/>
      <c r="R8"/>
    </row>
    <row r="9" spans="1:18" s="3" customFormat="1" ht="13.5">
      <c r="A9" s="3">
        <f>+A8+1</f>
        <v>2</v>
      </c>
      <c r="B9" s="3" t="s">
        <v>69</v>
      </c>
      <c r="F9" s="3">
        <f>+F8-E8</f>
        <v>0</v>
      </c>
      <c r="G9" s="3">
        <f>+G8-F8</f>
        <v>-0.05999999999994543</v>
      </c>
      <c r="I9"/>
      <c r="J9"/>
      <c r="K9"/>
      <c r="L9"/>
      <c r="M9"/>
      <c r="N9"/>
      <c r="O9"/>
      <c r="P9"/>
      <c r="Q9"/>
      <c r="R9"/>
    </row>
    <row r="10" spans="1:18" s="3" customFormat="1" ht="13.5">
      <c r="A10" s="3">
        <f aca="true" t="shared" si="0" ref="A10:A72">+A9+1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132</v>
      </c>
      <c r="E12" s="3">
        <f>+E62+E71+E87</f>
        <v>-895.56</v>
      </c>
      <c r="F12" s="13">
        <f>+E12</f>
        <v>-895.56</v>
      </c>
      <c r="G12" s="178">
        <v>-62387</v>
      </c>
      <c r="I12"/>
      <c r="J12"/>
      <c r="K12"/>
      <c r="L12"/>
      <c r="M12"/>
      <c r="N12"/>
      <c r="O12"/>
      <c r="P12"/>
      <c r="Q12"/>
      <c r="R12"/>
    </row>
    <row r="13" spans="1:18" s="3" customFormat="1" ht="13.5">
      <c r="A13" s="3">
        <f t="shared" si="0"/>
        <v>6</v>
      </c>
      <c r="B13" s="3" t="s">
        <v>131</v>
      </c>
      <c r="F13" s="3">
        <f>+F12-E12</f>
        <v>0</v>
      </c>
      <c r="G13" s="3">
        <f>+G12-F12</f>
        <v>-61491.44</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133</v>
      </c>
      <c r="E15" s="54" t="s">
        <v>107</v>
      </c>
      <c r="F15" s="54" t="s">
        <v>134</v>
      </c>
      <c r="I15"/>
      <c r="J15"/>
      <c r="K15"/>
      <c r="L15"/>
      <c r="M15"/>
      <c r="N15"/>
      <c r="O15"/>
      <c r="P15"/>
      <c r="Q15"/>
      <c r="R15"/>
    </row>
    <row r="16" spans="1:18" s="3" customFormat="1" ht="13.5">
      <c r="A16" s="3">
        <f t="shared" si="0"/>
        <v>9</v>
      </c>
      <c r="B16" s="3" t="s">
        <v>110</v>
      </c>
      <c r="E16" s="3">
        <f>+E62</f>
        <v>0</v>
      </c>
      <c r="F16" s="8">
        <f>IF(ISERROR(+E16/E$19),0,E16/E$19)</f>
        <v>0</v>
      </c>
      <c r="G16" s="8"/>
      <c r="I16"/>
      <c r="J16"/>
      <c r="K16"/>
      <c r="L16"/>
      <c r="M16"/>
      <c r="N16"/>
      <c r="O16"/>
      <c r="P16"/>
      <c r="Q16"/>
      <c r="R16"/>
    </row>
    <row r="17" spans="1:18" s="3" customFormat="1" ht="13.5">
      <c r="A17" s="3">
        <f t="shared" si="0"/>
        <v>10</v>
      </c>
      <c r="B17" s="3" t="s">
        <v>111</v>
      </c>
      <c r="E17" s="3">
        <f>+E67</f>
        <v>2.45</v>
      </c>
      <c r="F17" s="8">
        <f>IF(ISERROR(+E17/E$19),0,E17/E$19)</f>
        <v>1</v>
      </c>
      <c r="G17" s="8"/>
      <c r="I17"/>
      <c r="J17"/>
      <c r="K17"/>
      <c r="L17"/>
      <c r="M17"/>
      <c r="N17"/>
      <c r="O17"/>
      <c r="P17"/>
      <c r="Q17"/>
      <c r="R17"/>
    </row>
    <row r="18" spans="1:18" s="3" customFormat="1" ht="13.5">
      <c r="A18" s="3">
        <f t="shared" si="0"/>
        <v>11</v>
      </c>
      <c r="B18" s="3" t="s">
        <v>112</v>
      </c>
      <c r="E18" s="3">
        <f>+E77</f>
        <v>0</v>
      </c>
      <c r="F18" s="8">
        <f>IF(ISERROR(+E18/E$19),0,E18/E$19)</f>
        <v>0</v>
      </c>
      <c r="G18" s="8"/>
      <c r="I18"/>
      <c r="J18"/>
      <c r="K18"/>
      <c r="L18"/>
      <c r="M18"/>
      <c r="N18"/>
      <c r="O18"/>
      <c r="P18"/>
      <c r="Q18"/>
      <c r="R18"/>
    </row>
    <row r="19" spans="1:18" s="3" customFormat="1" ht="13.5">
      <c r="A19" s="3">
        <f t="shared" si="0"/>
        <v>12</v>
      </c>
      <c r="B19" s="9" t="s">
        <v>3</v>
      </c>
      <c r="C19" s="9"/>
      <c r="D19" s="9"/>
      <c r="E19" s="9">
        <f>+E16+E17+E18</f>
        <v>2.45</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113</v>
      </c>
      <c r="F21" s="3">
        <f>+F$13*F16</f>
        <v>0</v>
      </c>
      <c r="G21" s="3">
        <f>+G$13*F16</f>
        <v>0</v>
      </c>
      <c r="I21"/>
      <c r="J21"/>
      <c r="K21"/>
      <c r="L21"/>
      <c r="M21"/>
      <c r="N21"/>
      <c r="O21"/>
      <c r="P21"/>
      <c r="Q21"/>
      <c r="R21"/>
    </row>
    <row r="22" spans="1:18" s="3" customFormat="1" ht="13.5">
      <c r="A22" s="3">
        <f t="shared" si="0"/>
        <v>15</v>
      </c>
      <c r="B22" s="3" t="s">
        <v>103</v>
      </c>
      <c r="F22" s="3">
        <f>+F$13*F17</f>
        <v>0</v>
      </c>
      <c r="G22" s="3">
        <f>+G$13*F17</f>
        <v>-61491.44</v>
      </c>
      <c r="I22"/>
      <c r="J22"/>
      <c r="K22"/>
      <c r="L22"/>
      <c r="M22"/>
      <c r="N22"/>
      <c r="O22"/>
      <c r="P22"/>
      <c r="Q22"/>
      <c r="R22"/>
    </row>
    <row r="23" spans="1:18" s="3" customFormat="1" ht="13.5">
      <c r="A23" s="3">
        <f t="shared" si="0"/>
        <v>16</v>
      </c>
      <c r="B23" s="3" t="s">
        <v>104</v>
      </c>
      <c r="F23" s="3">
        <f>+F$13*F18</f>
        <v>0</v>
      </c>
      <c r="G23" s="3">
        <f>+G$13*F18</f>
        <v>0</v>
      </c>
      <c r="I23"/>
      <c r="J23"/>
      <c r="K23"/>
      <c r="L23"/>
      <c r="M23"/>
      <c r="N23"/>
      <c r="O23"/>
      <c r="P23"/>
      <c r="Q23"/>
      <c r="R23"/>
    </row>
    <row r="24" spans="1:18" s="3" customFormat="1" ht="13.5">
      <c r="A24" s="3">
        <f t="shared" si="0"/>
        <v>17</v>
      </c>
      <c r="B24" s="7" t="s">
        <v>3</v>
      </c>
      <c r="C24" s="7"/>
      <c r="D24" s="7"/>
      <c r="E24" s="7"/>
      <c r="F24" s="7">
        <f>+SUM(F21:F23)</f>
        <v>0</v>
      </c>
      <c r="G24" s="7">
        <f>+SUM(G21:G23)</f>
        <v>-61491.44</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1" t="s">
        <v>136</v>
      </c>
      <c r="C27" s="181"/>
      <c r="D27" s="181"/>
      <c r="E27" s="181"/>
      <c r="F27" s="181"/>
      <c r="G27" s="181"/>
      <c r="H27" s="181"/>
      <c r="I27" s="181"/>
      <c r="J27" s="181"/>
      <c r="K27" s="181"/>
      <c r="L27" s="181"/>
      <c r="M27" s="181"/>
      <c r="N27" s="181"/>
      <c r="O27" s="181"/>
      <c r="P27" s="181"/>
      <c r="Q27" s="181"/>
      <c r="R27" s="181"/>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119</v>
      </c>
      <c r="M29" s="22"/>
      <c r="N29" s="16" t="s">
        <v>72</v>
      </c>
      <c r="O29" s="16" t="s">
        <v>109</v>
      </c>
      <c r="P29" s="16" t="s">
        <v>100</v>
      </c>
      <c r="Q29" s="16" t="s">
        <v>73</v>
      </c>
      <c r="R29" s="16" t="s">
        <v>120</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2" t="str">
        <f>"December 31, "&amp;J2-1&amp;" Forecast"</f>
        <v>December 31, 2016 Forecast</v>
      </c>
      <c r="J31" s="183"/>
      <c r="K31" s="183"/>
      <c r="L31" s="184"/>
      <c r="M31" s="16"/>
      <c r="N31" s="182" t="str">
        <f>"December 31, "&amp;J2&amp;" Forecast"</f>
        <v>December 31, 2017 Forecast</v>
      </c>
      <c r="O31" s="183"/>
      <c r="P31" s="183"/>
      <c r="Q31" s="183"/>
      <c r="R31" s="184"/>
    </row>
    <row r="32" spans="1:18" s="3" customFormat="1" ht="55.5">
      <c r="A32" s="3">
        <f t="shared" si="0"/>
        <v>25</v>
      </c>
      <c r="B32" s="185" t="s">
        <v>75</v>
      </c>
      <c r="C32" s="186"/>
      <c r="D32" s="186"/>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114</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2957.06</v>
      </c>
      <c r="F34" s="3">
        <f>+F56</f>
        <v>2957.08</v>
      </c>
      <c r="G34" s="76">
        <f>IF(ISERROR(+F34/E34),0,F34/E34)</f>
        <v>1.0000067634745322</v>
      </c>
      <c r="H34" s="26"/>
      <c r="I34" s="25">
        <f>+I56</f>
        <v>2957.06</v>
      </c>
      <c r="J34" s="3">
        <f>+J56</f>
        <v>2957.06</v>
      </c>
      <c r="K34" s="3">
        <f>+K56</f>
        <v>-34.75</v>
      </c>
      <c r="L34" s="26">
        <f>+L56</f>
        <v>2922.31</v>
      </c>
      <c r="N34" s="25">
        <f>+N56</f>
        <v>2957</v>
      </c>
      <c r="O34" s="3">
        <f>+O56</f>
        <v>2957</v>
      </c>
      <c r="P34" s="3">
        <f>+P56</f>
        <v>-34.75</v>
      </c>
      <c r="Q34" s="3">
        <f>+Q56</f>
        <v>0</v>
      </c>
      <c r="R34" s="26">
        <f>+R56</f>
        <v>2922.25</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0</v>
      </c>
      <c r="F36" s="3">
        <f>+F62</f>
        <v>0</v>
      </c>
      <c r="G36" s="76">
        <f>IF(ISERROR(+F36/E36),0,F36/E36)</f>
        <v>0</v>
      </c>
      <c r="H36" s="26"/>
      <c r="I36" s="25">
        <f>+I62</f>
        <v>0</v>
      </c>
      <c r="J36" s="3">
        <f>+J62</f>
        <v>0</v>
      </c>
      <c r="K36" s="3">
        <f>+K62</f>
        <v>0</v>
      </c>
      <c r="L36" s="26">
        <f>+L62</f>
        <v>0</v>
      </c>
      <c r="N36" s="25">
        <f>+N62</f>
        <v>0</v>
      </c>
      <c r="O36" s="3">
        <f>+O62</f>
        <v>0</v>
      </c>
      <c r="P36" s="3">
        <f>+P62</f>
        <v>0</v>
      </c>
      <c r="Q36" s="3">
        <f>+Q62</f>
        <v>0</v>
      </c>
      <c r="R36" s="26">
        <f>+R62</f>
        <v>0</v>
      </c>
    </row>
    <row r="37" spans="1:18" s="3" customFormat="1" ht="13.5">
      <c r="A37" s="3">
        <f t="shared" si="0"/>
        <v>29</v>
      </c>
      <c r="B37" s="25" t="s">
        <v>0</v>
      </c>
      <c r="D37" s="11" t="str">
        <f>"Line "&amp;A71&amp;""</f>
        <v>Line 63</v>
      </c>
      <c r="E37" s="25">
        <f>+E71</f>
        <v>2.45</v>
      </c>
      <c r="F37" s="3">
        <f>+F71</f>
        <v>2.45</v>
      </c>
      <c r="G37" s="76">
        <f>IF(ISERROR(+F37/E37),0,F37/E37)</f>
        <v>1</v>
      </c>
      <c r="H37" s="26"/>
      <c r="I37" s="25">
        <f>+I71</f>
        <v>2.45</v>
      </c>
      <c r="J37" s="3">
        <f>+J71</f>
        <v>2.45</v>
      </c>
      <c r="K37" s="3">
        <f>+K71</f>
        <v>0</v>
      </c>
      <c r="L37" s="26">
        <f>+L71</f>
        <v>2.45</v>
      </c>
      <c r="N37" s="25">
        <f>+N71</f>
        <v>-61488.990000000005</v>
      </c>
      <c r="O37" s="3">
        <f>+O71</f>
        <v>-61488.990000000005</v>
      </c>
      <c r="P37" s="3">
        <f>+P71</f>
        <v>0</v>
      </c>
      <c r="Q37" s="3">
        <f>+Q71</f>
        <v>33006.02178995434</v>
      </c>
      <c r="R37" s="26">
        <f>+R71</f>
        <v>-28482.968210045663</v>
      </c>
    </row>
    <row r="38" spans="1:18" s="3" customFormat="1" ht="13.5">
      <c r="A38" s="3">
        <f t="shared" si="0"/>
        <v>30</v>
      </c>
      <c r="B38" s="25" t="s">
        <v>2</v>
      </c>
      <c r="D38" s="11" t="str">
        <f>"Line "&amp;A78&amp;""</f>
        <v>Line 70</v>
      </c>
      <c r="E38" s="25">
        <f>+E87</f>
        <v>-898.01</v>
      </c>
      <c r="F38" s="3">
        <f>+F87</f>
        <v>-898.01</v>
      </c>
      <c r="G38" s="76">
        <f>IF(ISERROR(+F38/E38),0,F38/E38)</f>
        <v>1</v>
      </c>
      <c r="H38" s="26"/>
      <c r="I38" s="25">
        <f>+I87</f>
        <v>-898.01</v>
      </c>
      <c r="J38" s="3">
        <f>+J87</f>
        <v>-898.01</v>
      </c>
      <c r="K38" s="3">
        <f>+K87</f>
        <v>0.01</v>
      </c>
      <c r="L38" s="26">
        <f>+L87</f>
        <v>-898</v>
      </c>
      <c r="N38" s="25">
        <f>+N87</f>
        <v>-898.01</v>
      </c>
      <c r="O38" s="3">
        <f>+O87</f>
        <v>-898.01</v>
      </c>
      <c r="P38" s="3">
        <f>+P87</f>
        <v>0.01</v>
      </c>
      <c r="Q38" s="3">
        <f>+Q87</f>
        <v>0</v>
      </c>
      <c r="R38" s="26">
        <f>+R87</f>
        <v>-898</v>
      </c>
    </row>
    <row r="39" spans="1:18" s="3" customFormat="1" ht="13.5">
      <c r="A39" s="3">
        <f t="shared" si="0"/>
        <v>31</v>
      </c>
      <c r="B39" s="31" t="s">
        <v>76</v>
      </c>
      <c r="C39" s="9"/>
      <c r="D39" s="9" t="str">
        <f>"Sum Lines "&amp;A36&amp;" to "&amp;A38&amp;" less line "&amp;A34</f>
        <v>Sum Lines 28 to 30 less line 26</v>
      </c>
      <c r="E39" s="83">
        <f>-E34+SUM(E36:E38)</f>
        <v>-3852.62</v>
      </c>
      <c r="F39" s="14">
        <f>-F34+SUM(F36:F38)</f>
        <v>-3852.64</v>
      </c>
      <c r="G39" s="84">
        <f>+F39/E39</f>
        <v>1.0000051912724328</v>
      </c>
      <c r="H39" s="32"/>
      <c r="I39" s="27">
        <f>-I34+SUM(I36:I38)</f>
        <v>-3852.62</v>
      </c>
      <c r="J39" s="14">
        <f>-J34+SUM(J36:J38)</f>
        <v>-3852.62</v>
      </c>
      <c r="K39" s="14">
        <f>-K34+SUM(K36:K38)</f>
        <v>34.76</v>
      </c>
      <c r="L39" s="28">
        <f>-L34+SUM(L36:L38)</f>
        <v>-3817.8599999999997</v>
      </c>
      <c r="M39" s="15"/>
      <c r="N39" s="27">
        <f>-N34+SUM(N36:N38)</f>
        <v>-65344.00000000001</v>
      </c>
      <c r="O39" s="14">
        <f>-O34+SUM(O36:O38)</f>
        <v>-65344.00000000001</v>
      </c>
      <c r="P39" s="14">
        <f>-P34+SUM(P36:P38)</f>
        <v>34.76</v>
      </c>
      <c r="Q39" s="14">
        <f>-Q34+SUM(Q36:Q38)</f>
        <v>33006.02178995434</v>
      </c>
      <c r="R39" s="28">
        <f>-R34+SUM(R36:R38)</f>
        <v>-32303.218210045663</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0" t="s">
        <v>61</v>
      </c>
      <c r="F42" s="90" t="s">
        <v>62</v>
      </c>
      <c r="G42" s="91" t="s">
        <v>63</v>
      </c>
      <c r="H42" s="16"/>
      <c r="I42" s="16" t="s">
        <v>91</v>
      </c>
      <c r="J42" s="16" t="s">
        <v>92</v>
      </c>
      <c r="K42" s="16" t="s">
        <v>70</v>
      </c>
      <c r="L42" s="16" t="s">
        <v>119</v>
      </c>
      <c r="M42" s="22"/>
      <c r="N42" s="16" t="s">
        <v>72</v>
      </c>
      <c r="O42" s="16" t="s">
        <v>109</v>
      </c>
      <c r="P42" s="16" t="s">
        <v>100</v>
      </c>
      <c r="Q42" s="16" t="s">
        <v>73</v>
      </c>
      <c r="R42" s="16" t="s">
        <v>120</v>
      </c>
      <c r="S42" s="20"/>
    </row>
    <row r="43" spans="1:18" s="3" customFormat="1" ht="15.75" thickBot="1">
      <c r="A43" s="3">
        <f t="shared" si="0"/>
        <v>35</v>
      </c>
      <c r="B43" s="85" t="s">
        <v>1</v>
      </c>
      <c r="C43" s="86"/>
      <c r="D43" s="86" t="s">
        <v>135</v>
      </c>
      <c r="E43" s="7"/>
      <c r="F43" s="7"/>
      <c r="G43" s="30"/>
      <c r="I43" s="182" t="str">
        <f>+I31</f>
        <v>December 31, 2016 Forecast</v>
      </c>
      <c r="J43" s="183"/>
      <c r="K43" s="183"/>
      <c r="L43" s="184"/>
      <c r="M43" s="8"/>
      <c r="N43" s="182" t="str">
        <f>+N31</f>
        <v>December 31, 2017 Forecast</v>
      </c>
      <c r="O43" s="183"/>
      <c r="P43" s="183"/>
      <c r="Q43" s="183"/>
      <c r="R43" s="184"/>
    </row>
    <row r="44" spans="1:18" s="3" customFormat="1" ht="13.5" customHeight="1" thickTop="1">
      <c r="A44" s="3">
        <f t="shared" si="0"/>
        <v>36</v>
      </c>
      <c r="B44" s="25" t="s">
        <v>4</v>
      </c>
      <c r="C44" s="3" t="s">
        <v>5</v>
      </c>
      <c r="D44" s="11" t="s">
        <v>6</v>
      </c>
      <c r="E44" s="81">
        <v>0</v>
      </c>
      <c r="F44" s="177"/>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78"/>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78">
        <v>0</v>
      </c>
      <c r="G46" s="76">
        <f t="shared" si="1"/>
        <v>0</v>
      </c>
      <c r="I46" s="25">
        <f>+E46</f>
        <v>0</v>
      </c>
      <c r="J46" s="3">
        <f aca="true" t="shared" si="3" ref="J46:J54">+I46*$G46</f>
        <v>0</v>
      </c>
      <c r="K46" s="3">
        <f>-J46</f>
        <v>0</v>
      </c>
      <c r="L46" s="26">
        <f t="shared" si="2"/>
        <v>0</v>
      </c>
      <c r="N46" s="25">
        <f>+I46</f>
        <v>0</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0</v>
      </c>
      <c r="F47" s="178">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78"/>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2922.31</v>
      </c>
      <c r="F49" s="178">
        <v>2922.31</v>
      </c>
      <c r="G49" s="76">
        <f t="shared" si="1"/>
        <v>1</v>
      </c>
      <c r="I49" s="25">
        <f>+E49+F9</f>
        <v>2922.31</v>
      </c>
      <c r="J49" s="3">
        <f t="shared" si="3"/>
        <v>2922.31</v>
      </c>
      <c r="K49" s="3">
        <v>0</v>
      </c>
      <c r="L49" s="26">
        <f>+J49+K49</f>
        <v>2922.31</v>
      </c>
      <c r="N49" s="25">
        <f>+I49+G9</f>
        <v>2922.25</v>
      </c>
      <c r="O49" s="3">
        <f t="shared" si="4"/>
        <v>2922.25</v>
      </c>
      <c r="P49" s="3">
        <v>0</v>
      </c>
      <c r="Q49" s="3">
        <v>0</v>
      </c>
      <c r="R49" s="26">
        <f>+O49+P49+Q49</f>
        <v>2922.25</v>
      </c>
    </row>
    <row r="50" spans="1:18" s="3" customFormat="1" ht="13.5" customHeight="1">
      <c r="A50" s="3">
        <f t="shared" si="0"/>
        <v>42</v>
      </c>
      <c r="B50" s="25" t="s">
        <v>44</v>
      </c>
      <c r="C50" s="3" t="s">
        <v>45</v>
      </c>
      <c r="D50" s="11" t="s">
        <v>15</v>
      </c>
      <c r="E50" s="75">
        <v>0</v>
      </c>
      <c r="F50" s="178" t="s">
        <v>182</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34.75</v>
      </c>
      <c r="F51" s="178">
        <v>34.75</v>
      </c>
      <c r="G51" s="76">
        <f t="shared" si="1"/>
        <v>1</v>
      </c>
      <c r="I51" s="25">
        <f>+E51</f>
        <v>34.75</v>
      </c>
      <c r="J51" s="3">
        <f t="shared" si="3"/>
        <v>34.75</v>
      </c>
      <c r="K51" s="3">
        <f>-J51</f>
        <v>-34.75</v>
      </c>
      <c r="L51" s="26">
        <f t="shared" si="2"/>
        <v>0</v>
      </c>
      <c r="N51" s="25">
        <f>+I51</f>
        <v>34.75</v>
      </c>
      <c r="O51" s="3">
        <f t="shared" si="4"/>
        <v>34.75</v>
      </c>
      <c r="P51" s="3">
        <f>-O51</f>
        <v>-34.75</v>
      </c>
      <c r="Q51" s="3">
        <v>0</v>
      </c>
      <c r="R51" s="26">
        <f t="shared" si="5"/>
        <v>0</v>
      </c>
    </row>
    <row r="52" spans="1:18" s="3" customFormat="1" ht="13.5" customHeight="1">
      <c r="A52" s="3">
        <f t="shared" si="0"/>
        <v>44</v>
      </c>
      <c r="B52" s="25" t="s">
        <v>18</v>
      </c>
      <c r="C52" s="3" t="s">
        <v>19</v>
      </c>
      <c r="D52" s="11" t="s">
        <v>6</v>
      </c>
      <c r="E52" s="75">
        <v>0</v>
      </c>
      <c r="F52" s="178">
        <v>0.02</v>
      </c>
      <c r="G52" s="76">
        <f t="shared" si="1"/>
        <v>0</v>
      </c>
      <c r="I52" s="25">
        <f>+E52</f>
        <v>0</v>
      </c>
      <c r="J52" s="3">
        <f t="shared" si="3"/>
        <v>0</v>
      </c>
      <c r="K52" s="3">
        <f>-J52</f>
        <v>0</v>
      </c>
      <c r="L52" s="26">
        <f t="shared" si="2"/>
        <v>0</v>
      </c>
      <c r="N52" s="25">
        <f>+I52</f>
        <v>0</v>
      </c>
      <c r="O52" s="3">
        <f t="shared" si="4"/>
        <v>0</v>
      </c>
      <c r="P52" s="3">
        <f>-O52</f>
        <v>0</v>
      </c>
      <c r="Q52" s="3">
        <v>0</v>
      </c>
      <c r="R52" s="26">
        <f t="shared" si="5"/>
        <v>0</v>
      </c>
    </row>
    <row r="53" spans="1:18" s="3" customFormat="1" ht="13.5" customHeight="1">
      <c r="A53" s="3">
        <f t="shared" si="0"/>
        <v>45</v>
      </c>
      <c r="B53" s="25" t="s">
        <v>20</v>
      </c>
      <c r="C53" s="3" t="s">
        <v>21</v>
      </c>
      <c r="D53" s="11" t="s">
        <v>6</v>
      </c>
      <c r="E53" s="75">
        <v>0</v>
      </c>
      <c r="F53" s="178">
        <v>0</v>
      </c>
      <c r="G53" s="76">
        <f t="shared" si="1"/>
        <v>0</v>
      </c>
      <c r="I53" s="25">
        <f>+E53</f>
        <v>0</v>
      </c>
      <c r="J53" s="3">
        <f t="shared" si="3"/>
        <v>0</v>
      </c>
      <c r="K53" s="3">
        <f>-J53</f>
        <v>0</v>
      </c>
      <c r="L53" s="26">
        <f t="shared" si="2"/>
        <v>0</v>
      </c>
      <c r="N53" s="25">
        <f>+I53</f>
        <v>0</v>
      </c>
      <c r="O53" s="3">
        <f t="shared" si="4"/>
        <v>0</v>
      </c>
      <c r="P53" s="3">
        <f>-O53</f>
        <v>0</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115</v>
      </c>
      <c r="D56" s="12"/>
      <c r="E56" s="29">
        <f>+SUM(E44:E55)</f>
        <v>2957.06</v>
      </c>
      <c r="F56" s="7">
        <f>+SUM(F44:F55)</f>
        <v>2957.08</v>
      </c>
      <c r="G56" s="77">
        <f>+F56/E56</f>
        <v>1.0000067634745322</v>
      </c>
      <c r="H56" s="7"/>
      <c r="I56" s="29">
        <f>+SUM(I44:I55)</f>
        <v>2957.06</v>
      </c>
      <c r="J56" s="7">
        <f>+SUM(J44:J55)</f>
        <v>2957.06</v>
      </c>
      <c r="K56" s="7">
        <f>+SUM(K44:K55)</f>
        <v>-34.75</v>
      </c>
      <c r="L56" s="30">
        <f>+SUM(L44:L55)</f>
        <v>2922.31</v>
      </c>
      <c r="M56" s="7"/>
      <c r="N56" s="29">
        <f>+SUM(N44:N55)</f>
        <v>2957</v>
      </c>
      <c r="O56" s="7">
        <f>+SUM(O44:O55)</f>
        <v>2957</v>
      </c>
      <c r="P56" s="7">
        <f>+SUM(P44:P55)</f>
        <v>-34.75</v>
      </c>
      <c r="Q56" s="7">
        <f>+SUM(Q44:Q55)</f>
        <v>0</v>
      </c>
      <c r="R56" s="30">
        <f>+SUM(R44:R55)</f>
        <v>2922.25</v>
      </c>
    </row>
    <row r="57" spans="1:18" s="3" customFormat="1" ht="13.5">
      <c r="A57" s="3">
        <f t="shared" si="0"/>
        <v>49</v>
      </c>
      <c r="B57" s="25"/>
      <c r="E57" s="82"/>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5" t="s">
        <v>65</v>
      </c>
      <c r="C59" s="86"/>
      <c r="D59" s="86" t="s">
        <v>135</v>
      </c>
      <c r="E59" s="69" t="s">
        <v>61</v>
      </c>
      <c r="F59" s="70" t="s">
        <v>62</v>
      </c>
      <c r="G59" s="87" t="s">
        <v>63</v>
      </c>
      <c r="H59" s="70"/>
      <c r="I59" s="69" t="s">
        <v>91</v>
      </c>
      <c r="J59" s="70" t="s">
        <v>92</v>
      </c>
      <c r="K59" s="70" t="s">
        <v>70</v>
      </c>
      <c r="L59" s="71" t="s">
        <v>119</v>
      </c>
      <c r="M59" s="96"/>
      <c r="N59" s="69" t="s">
        <v>72</v>
      </c>
      <c r="O59" s="70" t="s">
        <v>109</v>
      </c>
      <c r="P59" s="70" t="s">
        <v>100</v>
      </c>
      <c r="Q59" s="70" t="s">
        <v>73</v>
      </c>
      <c r="R59" s="71" t="s">
        <v>120</v>
      </c>
    </row>
    <row r="60" spans="1:18" s="3" customFormat="1" ht="14.25" thickTop="1">
      <c r="A60" s="3">
        <f t="shared" si="0"/>
        <v>52</v>
      </c>
      <c r="B60" s="25" t="s">
        <v>22</v>
      </c>
      <c r="C60" s="3" t="s">
        <v>23</v>
      </c>
      <c r="D60" s="11" t="s">
        <v>6</v>
      </c>
      <c r="E60" s="75">
        <v>0</v>
      </c>
      <c r="F60" s="178">
        <v>0</v>
      </c>
      <c r="G60" s="76">
        <f>IF(ISERROR(+F60/E60),0,F60/E60)</f>
        <v>0</v>
      </c>
      <c r="I60" s="25">
        <f>+E60+F21</f>
        <v>0</v>
      </c>
      <c r="J60" s="3">
        <f>+I60*$G60</f>
        <v>0</v>
      </c>
      <c r="K60" s="3">
        <f>-J60</f>
        <v>0</v>
      </c>
      <c r="L60" s="26">
        <f>+J60+K60</f>
        <v>0</v>
      </c>
      <c r="N60" s="25">
        <f>+I60+G21</f>
        <v>0</v>
      </c>
      <c r="O60" s="3">
        <f>+N60*$G60</f>
        <v>0</v>
      </c>
      <c r="P60" s="3">
        <f>-O60</f>
        <v>0</v>
      </c>
      <c r="Q60" s="3">
        <v>0</v>
      </c>
      <c r="R60" s="26">
        <f>+O60+P60+Q60</f>
        <v>0</v>
      </c>
    </row>
    <row r="61" spans="1:18" s="3" customFormat="1" ht="13.5" customHeight="1">
      <c r="A61" s="3">
        <f t="shared" si="0"/>
        <v>53</v>
      </c>
      <c r="B61" s="94">
        <v>2814001</v>
      </c>
      <c r="C61" s="3" t="s">
        <v>32</v>
      </c>
      <c r="D61" s="11" t="s">
        <v>6</v>
      </c>
      <c r="E61" s="75">
        <v>0</v>
      </c>
      <c r="F61" s="178">
        <v>0</v>
      </c>
      <c r="G61" s="76"/>
      <c r="I61" s="25"/>
      <c r="L61" s="26">
        <f>+J61+K61</f>
        <v>0</v>
      </c>
      <c r="N61" s="25"/>
      <c r="R61" s="26">
        <f>+O61+P61+Q61</f>
        <v>0</v>
      </c>
    </row>
    <row r="62" spans="1:18" s="3" customFormat="1" ht="13.5">
      <c r="A62" s="3">
        <f t="shared" si="0"/>
        <v>54</v>
      </c>
      <c r="B62" s="89"/>
      <c r="C62" s="9" t="s">
        <v>116</v>
      </c>
      <c r="D62" s="9"/>
      <c r="E62" s="68">
        <f>+E60+E61</f>
        <v>0</v>
      </c>
      <c r="F62" s="9">
        <f>+F60+F61</f>
        <v>0</v>
      </c>
      <c r="G62" s="32"/>
      <c r="H62" s="7"/>
      <c r="I62" s="68">
        <f>+I60</f>
        <v>0</v>
      </c>
      <c r="J62" s="9">
        <f>+J60</f>
        <v>0</v>
      </c>
      <c r="K62" s="9">
        <f>+K60</f>
        <v>0</v>
      </c>
      <c r="L62" s="32">
        <f>+L60</f>
        <v>0</v>
      </c>
      <c r="M62" s="7"/>
      <c r="N62" s="68">
        <f>+N60</f>
        <v>0</v>
      </c>
      <c r="O62" s="9">
        <f>+O60</f>
        <v>0</v>
      </c>
      <c r="P62" s="9">
        <f>+P60</f>
        <v>0</v>
      </c>
      <c r="Q62" s="9">
        <f>+Q60</f>
        <v>0</v>
      </c>
      <c r="R62" s="32">
        <f>+R60</f>
        <v>0</v>
      </c>
    </row>
    <row r="63" s="3" customFormat="1" ht="13.5">
      <c r="A63" s="3">
        <f t="shared" si="0"/>
        <v>55</v>
      </c>
    </row>
    <row r="64" spans="1:18" s="3" customFormat="1" ht="13.5">
      <c r="A64" s="3">
        <f t="shared" si="0"/>
        <v>56</v>
      </c>
      <c r="E64" s="90" t="s">
        <v>61</v>
      </c>
      <c r="F64" s="90" t="s">
        <v>62</v>
      </c>
      <c r="G64" s="91" t="s">
        <v>63</v>
      </c>
      <c r="H64" s="16"/>
      <c r="I64" s="16" t="s">
        <v>91</v>
      </c>
      <c r="J64" s="16" t="s">
        <v>92</v>
      </c>
      <c r="K64" s="16" t="s">
        <v>70</v>
      </c>
      <c r="L64" s="16" t="s">
        <v>119</v>
      </c>
      <c r="M64" s="22"/>
      <c r="N64" s="16" t="s">
        <v>72</v>
      </c>
      <c r="O64" s="16" t="s">
        <v>109</v>
      </c>
      <c r="P64" s="16" t="s">
        <v>100</v>
      </c>
      <c r="Q64" s="16" t="s">
        <v>73</v>
      </c>
      <c r="R64" s="16" t="s">
        <v>120</v>
      </c>
    </row>
    <row r="65" spans="1:18" s="3" customFormat="1" ht="15.75" customHeight="1">
      <c r="A65" s="3">
        <f t="shared" si="0"/>
        <v>57</v>
      </c>
      <c r="B65" s="29"/>
      <c r="C65" s="7"/>
      <c r="D65" s="7"/>
      <c r="E65" s="72"/>
      <c r="F65" s="73"/>
      <c r="G65" s="74"/>
      <c r="H65" s="8"/>
      <c r="I65" s="182" t="str">
        <f>+I31</f>
        <v>December 31, 2016 Forecast</v>
      </c>
      <c r="J65" s="183"/>
      <c r="K65" s="183"/>
      <c r="L65" s="184"/>
      <c r="M65" s="8"/>
      <c r="N65" s="182" t="str">
        <f>+N31</f>
        <v>December 31, 2017 Forecast</v>
      </c>
      <c r="O65" s="183"/>
      <c r="P65" s="183"/>
      <c r="Q65" s="183"/>
      <c r="R65" s="184"/>
    </row>
    <row r="66" spans="1:18" s="3" customFormat="1" ht="55.5" thickBot="1">
      <c r="A66" s="3">
        <f t="shared" si="0"/>
        <v>58</v>
      </c>
      <c r="B66" s="92" t="s">
        <v>24</v>
      </c>
      <c r="C66" s="1"/>
      <c r="D66" s="1" t="s">
        <v>135</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2.45</v>
      </c>
      <c r="F67" s="178">
        <v>2.45</v>
      </c>
      <c r="G67" s="76">
        <f>IF(ISERROR(+F67/E67),0,F67/E67)</f>
        <v>1</v>
      </c>
      <c r="I67" s="25">
        <f>+E67+F22</f>
        <v>2.45</v>
      </c>
      <c r="J67" s="3">
        <f>+I67*$G67</f>
        <v>2.45</v>
      </c>
      <c r="K67" s="3">
        <v>0</v>
      </c>
      <c r="L67" s="26">
        <f>+J67+K67</f>
        <v>2.45</v>
      </c>
      <c r="N67" s="25">
        <f>+I67+G22</f>
        <v>-61488.990000000005</v>
      </c>
      <c r="O67" s="3">
        <f>+N67*$G67</f>
        <v>-61488.990000000005</v>
      </c>
      <c r="P67" s="3">
        <v>0</v>
      </c>
      <c r="Q67" s="3">
        <f>R67-P67-O67</f>
        <v>33006.02178995434</v>
      </c>
      <c r="R67" s="26">
        <f>'ATCo Proration'!I31</f>
        <v>-28482.968210045663</v>
      </c>
    </row>
    <row r="68" spans="1:18" s="3" customFormat="1" ht="13.5">
      <c r="A68" s="3">
        <f t="shared" si="0"/>
        <v>60</v>
      </c>
      <c r="B68" s="25" t="s">
        <v>27</v>
      </c>
      <c r="C68" s="3" t="s">
        <v>28</v>
      </c>
      <c r="D68" s="11" t="s">
        <v>6</v>
      </c>
      <c r="E68" s="75">
        <v>0</v>
      </c>
      <c r="F68" s="178">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0</v>
      </c>
      <c r="F69" s="178">
        <v>0</v>
      </c>
      <c r="G69" s="76">
        <f>IF(ISERROR(+F69/E69),0,F69/E69)</f>
        <v>0</v>
      </c>
      <c r="I69" s="25">
        <f>+E69</f>
        <v>0</v>
      </c>
      <c r="J69" s="3">
        <f>+I69*$G69</f>
        <v>0</v>
      </c>
      <c r="K69" s="3">
        <f>-J69</f>
        <v>0</v>
      </c>
      <c r="L69" s="26">
        <f>+J69+K69</f>
        <v>0</v>
      </c>
      <c r="N69" s="25">
        <f>+I69</f>
        <v>0</v>
      </c>
      <c r="O69" s="3">
        <f>+N69*$G69</f>
        <v>0</v>
      </c>
      <c r="P69" s="3">
        <f>-O69</f>
        <v>0</v>
      </c>
      <c r="Q69" s="3">
        <v>0</v>
      </c>
      <c r="R69" s="26">
        <f>+O69+P69+Q69</f>
        <v>0</v>
      </c>
    </row>
    <row r="70" spans="1:18" s="3" customFormat="1" ht="13.5">
      <c r="A70" s="3">
        <f t="shared" si="0"/>
        <v>62</v>
      </c>
      <c r="B70" s="25" t="s">
        <v>31</v>
      </c>
      <c r="C70" s="3" t="s">
        <v>32</v>
      </c>
      <c r="D70" s="11" t="s">
        <v>6</v>
      </c>
      <c r="E70" s="75">
        <v>0</v>
      </c>
      <c r="F70" s="178">
        <v>0</v>
      </c>
      <c r="G70" s="76">
        <f>IF(ISERROR(+F70/E70),0,F70/E70)</f>
        <v>0</v>
      </c>
      <c r="I70" s="25">
        <f>+E70</f>
        <v>0</v>
      </c>
      <c r="J70" s="3">
        <f>+I70*$G70</f>
        <v>0</v>
      </c>
      <c r="K70" s="3">
        <f>-J70</f>
        <v>0</v>
      </c>
      <c r="L70" s="26">
        <f>+J70+K70</f>
        <v>0</v>
      </c>
      <c r="N70" s="25">
        <f>+I70</f>
        <v>0</v>
      </c>
      <c r="O70" s="3">
        <f>+N70*$G70</f>
        <v>0</v>
      </c>
      <c r="P70" s="3">
        <f>-O70</f>
        <v>0</v>
      </c>
      <c r="Q70" s="3">
        <v>0</v>
      </c>
      <c r="R70" s="26">
        <f>+O70+P70+Q70</f>
        <v>0</v>
      </c>
    </row>
    <row r="71" spans="1:18" s="3" customFormat="1" ht="13.5">
      <c r="A71" s="3">
        <f t="shared" si="0"/>
        <v>63</v>
      </c>
      <c r="B71" s="89"/>
      <c r="C71" s="9" t="s">
        <v>117</v>
      </c>
      <c r="D71" s="93"/>
      <c r="E71" s="68">
        <f>+SUM(E67:E70)</f>
        <v>2.45</v>
      </c>
      <c r="F71" s="9">
        <f>+SUM(F67:F70)</f>
        <v>2.45</v>
      </c>
      <c r="G71" s="80">
        <f>IF(ISERROR(+F71/E71),0,F71/E71)</f>
        <v>1</v>
      </c>
      <c r="H71" s="7"/>
      <c r="I71" s="68">
        <f>+SUM(I67:I70)</f>
        <v>2.45</v>
      </c>
      <c r="J71" s="9">
        <f>+SUM(J67:J70)</f>
        <v>2.45</v>
      </c>
      <c r="K71" s="9">
        <f>+SUM(K67:K70)</f>
        <v>0</v>
      </c>
      <c r="L71" s="32">
        <f>+SUM(L67:L70)</f>
        <v>2.45</v>
      </c>
      <c r="M71" s="7"/>
      <c r="N71" s="68">
        <f>+SUM(N67:N70)</f>
        <v>-61488.990000000005</v>
      </c>
      <c r="O71" s="9">
        <f>+SUM(O67:O70)</f>
        <v>-61488.990000000005</v>
      </c>
      <c r="P71" s="9">
        <f>+SUM(P67:P70)</f>
        <v>0</v>
      </c>
      <c r="Q71" s="9">
        <f>+SUM(Q67:Q70)</f>
        <v>33006.02178995434</v>
      </c>
      <c r="R71" s="32">
        <f>+SUM(R67:R70)</f>
        <v>-28482.968210045663</v>
      </c>
    </row>
    <row r="72" spans="1:7" s="3" customFormat="1" ht="13.5">
      <c r="A72" s="3">
        <f t="shared" si="0"/>
        <v>64</v>
      </c>
      <c r="E72" s="25"/>
      <c r="G72" s="76"/>
    </row>
    <row r="73" spans="1:13" s="3" customFormat="1" ht="13.5">
      <c r="A73" s="3">
        <f aca="true" t="shared" si="6" ref="A73:A87">+A72+1</f>
        <v>65</v>
      </c>
      <c r="D73"/>
      <c r="E73" s="78"/>
      <c r="F73" s="8"/>
      <c r="G73" s="79"/>
      <c r="H73" s="8"/>
      <c r="I73" s="8"/>
      <c r="J73" s="8"/>
      <c r="K73" s="8"/>
      <c r="L73" s="8"/>
      <c r="M73" s="8"/>
    </row>
    <row r="74" spans="1:18" s="3" customFormat="1" ht="14.25" thickBot="1">
      <c r="A74" s="3">
        <f t="shared" si="6"/>
        <v>66</v>
      </c>
      <c r="B74" s="85" t="s">
        <v>33</v>
      </c>
      <c r="C74" s="86"/>
      <c r="D74" s="86" t="s">
        <v>135</v>
      </c>
      <c r="E74" s="69" t="s">
        <v>61</v>
      </c>
      <c r="F74" s="70" t="s">
        <v>62</v>
      </c>
      <c r="G74" s="87" t="s">
        <v>63</v>
      </c>
      <c r="H74" s="16"/>
      <c r="I74" s="69" t="s">
        <v>91</v>
      </c>
      <c r="J74" s="70" t="s">
        <v>92</v>
      </c>
      <c r="K74" s="70" t="s">
        <v>70</v>
      </c>
      <c r="L74" s="71" t="s">
        <v>119</v>
      </c>
      <c r="M74" s="22"/>
      <c r="N74" s="69" t="s">
        <v>72</v>
      </c>
      <c r="O74" s="70" t="s">
        <v>109</v>
      </c>
      <c r="P74" s="70" t="s">
        <v>100</v>
      </c>
      <c r="Q74" s="70" t="s">
        <v>73</v>
      </c>
      <c r="R74" s="71" t="s">
        <v>120</v>
      </c>
    </row>
    <row r="75" spans="1:18" s="3" customFormat="1" ht="14.25" thickTop="1">
      <c r="A75" s="3">
        <f t="shared" si="6"/>
        <v>67</v>
      </c>
      <c r="B75" s="25" t="s">
        <v>34</v>
      </c>
      <c r="C75" s="3" t="s">
        <v>12</v>
      </c>
      <c r="D75" s="11" t="s">
        <v>6</v>
      </c>
      <c r="E75" s="75">
        <v>0</v>
      </c>
      <c r="F75" s="178">
        <v>0</v>
      </c>
      <c r="G75" s="76">
        <f aca="true" t="shared" si="7" ref="G75:G87">IF(ISERROR(+F75/E75),0,F75/E75)</f>
        <v>0</v>
      </c>
      <c r="I75" s="25">
        <f>+E75</f>
        <v>0</v>
      </c>
      <c r="J75" s="3">
        <f aca="true" t="shared" si="8" ref="J75:J85">+I75*$G75</f>
        <v>0</v>
      </c>
      <c r="K75" s="3">
        <f>-J75</f>
        <v>0</v>
      </c>
      <c r="L75" s="26">
        <f aca="true" t="shared" si="9" ref="L75:L85">+J75+K75</f>
        <v>0</v>
      </c>
      <c r="N75" s="25">
        <f>+I75</f>
        <v>0</v>
      </c>
      <c r="O75" s="3">
        <f aca="true" t="shared" si="10" ref="O75:O85">+N75*$G75</f>
        <v>0</v>
      </c>
      <c r="P75" s="3">
        <f>-O75</f>
        <v>0</v>
      </c>
      <c r="Q75" s="3">
        <v>0</v>
      </c>
      <c r="R75" s="26">
        <f aca="true" t="shared" si="11" ref="R75:R85">+O75+P75+Q75</f>
        <v>0</v>
      </c>
    </row>
    <row r="76" spans="1:18" s="3" customFormat="1" ht="13.5">
      <c r="A76" s="3">
        <f t="shared" si="6"/>
        <v>68</v>
      </c>
      <c r="B76" s="25" t="s">
        <v>46</v>
      </c>
      <c r="C76" s="3" t="s">
        <v>43</v>
      </c>
      <c r="D76" s="11" t="s">
        <v>6</v>
      </c>
      <c r="E76" s="75">
        <v>0</v>
      </c>
      <c r="F76" s="178">
        <v>0</v>
      </c>
      <c r="G76" s="76">
        <f t="shared" si="7"/>
        <v>0</v>
      </c>
      <c r="I76" s="25">
        <f>+E76</f>
        <v>0</v>
      </c>
      <c r="J76" s="3">
        <f t="shared" si="8"/>
        <v>0</v>
      </c>
      <c r="K76" s="3">
        <f>-J76</f>
        <v>0</v>
      </c>
      <c r="L76" s="26">
        <f t="shared" si="9"/>
        <v>0</v>
      </c>
      <c r="N76" s="25">
        <f>+I76</f>
        <v>0</v>
      </c>
      <c r="O76" s="3">
        <f t="shared" si="10"/>
        <v>0</v>
      </c>
      <c r="P76" s="3">
        <f>-O76</f>
        <v>0</v>
      </c>
      <c r="Q76" s="3">
        <v>0</v>
      </c>
      <c r="R76" s="26">
        <f t="shared" si="11"/>
        <v>0</v>
      </c>
    </row>
    <row r="77" spans="1:18" s="3" customFormat="1" ht="13.5">
      <c r="A77" s="3">
        <f t="shared" si="6"/>
        <v>69</v>
      </c>
      <c r="B77" s="25" t="s">
        <v>35</v>
      </c>
      <c r="C77" s="3" t="s">
        <v>14</v>
      </c>
      <c r="D77" s="11" t="s">
        <v>15</v>
      </c>
      <c r="E77" s="75">
        <v>0</v>
      </c>
      <c r="F77" s="178" t="s">
        <v>182</v>
      </c>
      <c r="G77" s="76">
        <f t="shared" si="7"/>
        <v>0</v>
      </c>
      <c r="I77" s="25">
        <f>+E77+F23</f>
        <v>0</v>
      </c>
      <c r="J77" s="3">
        <f t="shared" si="8"/>
        <v>0</v>
      </c>
      <c r="K77" s="3">
        <v>0</v>
      </c>
      <c r="L77" s="26">
        <f t="shared" si="9"/>
        <v>0</v>
      </c>
      <c r="N77" s="25">
        <f>+I77+G23</f>
        <v>0</v>
      </c>
      <c r="O77" s="3">
        <f t="shared" si="10"/>
        <v>0</v>
      </c>
      <c r="P77" s="3">
        <v>0</v>
      </c>
      <c r="Q77" s="3">
        <v>0</v>
      </c>
      <c r="R77" s="26">
        <f t="shared" si="11"/>
        <v>0</v>
      </c>
    </row>
    <row r="78" spans="1:18" s="3" customFormat="1" ht="13.5">
      <c r="A78" s="3">
        <f t="shared" si="6"/>
        <v>70</v>
      </c>
      <c r="B78" s="25" t="s">
        <v>47</v>
      </c>
      <c r="C78" s="3" t="s">
        <v>45</v>
      </c>
      <c r="D78" s="11" t="s">
        <v>15</v>
      </c>
      <c r="E78" s="75">
        <v>-898</v>
      </c>
      <c r="F78" s="178">
        <v>-898</v>
      </c>
      <c r="G78" s="76">
        <f t="shared" si="7"/>
        <v>1</v>
      </c>
      <c r="I78" s="25">
        <f aca="true" t="shared" si="12" ref="I78:I85">+E78</f>
        <v>-898</v>
      </c>
      <c r="J78" s="3">
        <f t="shared" si="8"/>
        <v>-898</v>
      </c>
      <c r="K78" s="3">
        <v>0</v>
      </c>
      <c r="L78" s="26">
        <f t="shared" si="9"/>
        <v>-898</v>
      </c>
      <c r="N78" s="25">
        <f aca="true" t="shared" si="13" ref="N78:N85">+I78</f>
        <v>-898</v>
      </c>
      <c r="O78" s="3">
        <f t="shared" si="10"/>
        <v>-898</v>
      </c>
      <c r="P78" s="3">
        <v>0</v>
      </c>
      <c r="Q78" s="3">
        <v>0</v>
      </c>
      <c r="R78" s="26">
        <f t="shared" si="11"/>
        <v>-898</v>
      </c>
    </row>
    <row r="79" spans="1:18" s="3" customFormat="1" ht="13.5">
      <c r="A79" s="3">
        <f t="shared" si="6"/>
        <v>71</v>
      </c>
      <c r="B79" s="25" t="s">
        <v>48</v>
      </c>
      <c r="C79" s="3" t="s">
        <v>49</v>
      </c>
      <c r="D79" s="11" t="s">
        <v>15</v>
      </c>
      <c r="E79" s="75">
        <v>0</v>
      </c>
      <c r="F79" s="178">
        <v>0</v>
      </c>
      <c r="G79" s="76">
        <f t="shared" si="7"/>
        <v>0</v>
      </c>
      <c r="I79" s="25">
        <f t="shared" si="12"/>
        <v>0</v>
      </c>
      <c r="J79" s="3">
        <f t="shared" si="8"/>
        <v>0</v>
      </c>
      <c r="K79" s="3">
        <v>0</v>
      </c>
      <c r="L79" s="26">
        <f t="shared" si="9"/>
        <v>0</v>
      </c>
      <c r="N79" s="25">
        <f t="shared" si="13"/>
        <v>0</v>
      </c>
      <c r="O79" s="3">
        <f t="shared" si="10"/>
        <v>0</v>
      </c>
      <c r="P79" s="3">
        <v>0</v>
      </c>
      <c r="Q79" s="3">
        <v>0</v>
      </c>
      <c r="R79" s="26">
        <f t="shared" si="11"/>
        <v>0</v>
      </c>
    </row>
    <row r="80" spans="1:18" s="3" customFormat="1" ht="13.5">
      <c r="A80" s="3">
        <f t="shared" si="6"/>
        <v>72</v>
      </c>
      <c r="B80" s="25" t="s">
        <v>50</v>
      </c>
      <c r="C80" s="3" t="s">
        <v>51</v>
      </c>
      <c r="D80" s="11" t="s">
        <v>15</v>
      </c>
      <c r="E80" s="75">
        <v>0</v>
      </c>
      <c r="F80" s="178">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52</v>
      </c>
      <c r="C81" s="3" t="s">
        <v>53</v>
      </c>
      <c r="D81" s="11" t="s">
        <v>15</v>
      </c>
      <c r="E81" s="75">
        <v>0</v>
      </c>
      <c r="F81" s="178">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36</v>
      </c>
      <c r="C82" s="3" t="s">
        <v>37</v>
      </c>
      <c r="D82" s="11" t="s">
        <v>6</v>
      </c>
      <c r="E82" s="75">
        <v>0</v>
      </c>
      <c r="F82" s="178">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38</v>
      </c>
      <c r="C83" s="3" t="s">
        <v>39</v>
      </c>
      <c r="D83" s="11" t="s">
        <v>6</v>
      </c>
      <c r="E83" s="75">
        <v>-0.01</v>
      </c>
      <c r="F83" s="178">
        <v>-0.01</v>
      </c>
      <c r="G83" s="76">
        <f t="shared" si="7"/>
        <v>1</v>
      </c>
      <c r="I83" s="25">
        <f t="shared" si="12"/>
        <v>-0.01</v>
      </c>
      <c r="J83" s="3">
        <f t="shared" si="8"/>
        <v>-0.01</v>
      </c>
      <c r="K83" s="3">
        <f>-J83</f>
        <v>0.01</v>
      </c>
      <c r="L83" s="26">
        <f t="shared" si="9"/>
        <v>0</v>
      </c>
      <c r="N83" s="25">
        <f t="shared" si="13"/>
        <v>-0.01</v>
      </c>
      <c r="O83" s="3">
        <f t="shared" si="10"/>
        <v>-0.01</v>
      </c>
      <c r="P83" s="3">
        <f>-O83</f>
        <v>0.01</v>
      </c>
      <c r="Q83" s="3">
        <v>0</v>
      </c>
      <c r="R83" s="26">
        <f t="shared" si="11"/>
        <v>0</v>
      </c>
    </row>
    <row r="84" spans="1:18" s="3" customFormat="1" ht="13.5">
      <c r="A84" s="3">
        <f t="shared" si="6"/>
        <v>76</v>
      </c>
      <c r="B84" s="25" t="s">
        <v>40</v>
      </c>
      <c r="C84" s="3" t="s">
        <v>41</v>
      </c>
      <c r="D84" s="11" t="s">
        <v>6</v>
      </c>
      <c r="E84" s="75">
        <v>0</v>
      </c>
      <c r="F84" s="178">
        <v>0</v>
      </c>
      <c r="G84" s="76">
        <f t="shared" si="7"/>
        <v>0</v>
      </c>
      <c r="I84" s="25">
        <f t="shared" si="12"/>
        <v>0</v>
      </c>
      <c r="J84" s="3">
        <f t="shared" si="8"/>
        <v>0</v>
      </c>
      <c r="K84" s="3">
        <f>-J84</f>
        <v>0</v>
      </c>
      <c r="L84" s="26">
        <f t="shared" si="9"/>
        <v>0</v>
      </c>
      <c r="N84" s="25">
        <f t="shared" si="13"/>
        <v>0</v>
      </c>
      <c r="O84" s="3">
        <f t="shared" si="10"/>
        <v>0</v>
      </c>
      <c r="P84" s="3">
        <f>-O84</f>
        <v>0</v>
      </c>
      <c r="Q84" s="3">
        <v>0</v>
      </c>
      <c r="R84" s="26">
        <f t="shared" si="11"/>
        <v>0</v>
      </c>
    </row>
    <row r="85" spans="1:18" s="3" customFormat="1" ht="13.5">
      <c r="A85" s="3">
        <f t="shared" si="6"/>
        <v>77</v>
      </c>
      <c r="B85" s="88">
        <v>2834001</v>
      </c>
      <c r="C85" s="3" t="s">
        <v>32</v>
      </c>
      <c r="D85" s="11" t="s">
        <v>6</v>
      </c>
      <c r="E85" s="75">
        <v>0</v>
      </c>
      <c r="F85" s="178"/>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89"/>
      <c r="C87" s="9" t="s">
        <v>118</v>
      </c>
      <c r="D87" s="9"/>
      <c r="E87" s="68">
        <f>+SUM(E75:E86)</f>
        <v>-898.01</v>
      </c>
      <c r="F87" s="9">
        <f>+SUM(F75:F86)</f>
        <v>-898.01</v>
      </c>
      <c r="G87" s="80">
        <f t="shared" si="7"/>
        <v>1</v>
      </c>
      <c r="H87" s="7"/>
      <c r="I87" s="68">
        <f>+SUM(I75:I86)</f>
        <v>-898.01</v>
      </c>
      <c r="J87" s="9">
        <f>+SUM(J75:J86)</f>
        <v>-898.01</v>
      </c>
      <c r="K87" s="9">
        <f>+SUM(K75:K86)</f>
        <v>0.01</v>
      </c>
      <c r="L87" s="32">
        <f>+SUM(L75:L86)</f>
        <v>-898</v>
      </c>
      <c r="M87" s="7"/>
      <c r="N87" s="68">
        <f>+SUM(N75:N86)</f>
        <v>-898.01</v>
      </c>
      <c r="O87" s="9">
        <f>+SUM(O75:O86)</f>
        <v>-898.01</v>
      </c>
      <c r="P87" s="9">
        <f>+SUM(P75:P86)</f>
        <v>0.01</v>
      </c>
      <c r="Q87" s="9">
        <f>+SUM(Q75:Q86)</f>
        <v>0</v>
      </c>
      <c r="R87" s="32">
        <f>+SUM(R75:R86)</f>
        <v>-898</v>
      </c>
    </row>
    <row r="88" s="3" customFormat="1" ht="13.5"/>
    <row r="89" s="3" customFormat="1" ht="13.5"/>
  </sheetData>
  <sheetProtection/>
  <mergeCells count="9">
    <mergeCell ref="B3:L3"/>
    <mergeCell ref="I43:L43"/>
    <mergeCell ref="N43:R43"/>
    <mergeCell ref="I65:L65"/>
    <mergeCell ref="N65:R65"/>
    <mergeCell ref="I31:L31"/>
    <mergeCell ref="N31:R31"/>
    <mergeCell ref="B32:D32"/>
    <mergeCell ref="B27:R27"/>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2:S87"/>
  <sheetViews>
    <sheetView zoomScale="75" zoomScaleNormal="75" workbookViewId="0" topLeftCell="A1">
      <selection activeCell="G13" sqref="G13"/>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177</v>
      </c>
      <c r="I2" s="64" t="s">
        <v>127</v>
      </c>
      <c r="J2" s="65">
        <v>2017</v>
      </c>
    </row>
    <row r="3" spans="2:12" s="3" customFormat="1" ht="54" customHeight="1">
      <c r="B3" s="181" t="s">
        <v>137</v>
      </c>
      <c r="C3" s="181"/>
      <c r="D3" s="181"/>
      <c r="E3" s="181"/>
      <c r="F3" s="181"/>
      <c r="G3" s="181"/>
      <c r="H3" s="181"/>
      <c r="I3" s="181"/>
      <c r="J3" s="181"/>
      <c r="K3" s="181"/>
      <c r="L3" s="181"/>
    </row>
    <row r="4" spans="2:7" s="3" customFormat="1" ht="18.75" customHeight="1">
      <c r="B4" s="4"/>
      <c r="C4" s="4"/>
      <c r="D4" s="4"/>
      <c r="E4" s="4"/>
      <c r="F4" s="4"/>
      <c r="G4" s="4"/>
    </row>
    <row r="5" spans="2:18" s="3" customFormat="1" ht="15" customHeight="1">
      <c r="B5" s="55"/>
      <c r="C5" s="55"/>
      <c r="D5" s="55"/>
      <c r="E5" s="55" t="s">
        <v>61</v>
      </c>
      <c r="F5" s="55" t="s">
        <v>62</v>
      </c>
      <c r="G5" s="55" t="s">
        <v>108</v>
      </c>
      <c r="H5" s="55"/>
      <c r="I5" s="55"/>
      <c r="J5" s="55"/>
      <c r="K5" s="55"/>
      <c r="L5" s="55"/>
      <c r="M5" s="55"/>
      <c r="N5" s="55"/>
      <c r="O5" s="55"/>
      <c r="P5" s="55"/>
      <c r="Q5" s="55"/>
      <c r="R5" s="55"/>
    </row>
    <row r="6" spans="2:18" s="3" customFormat="1" ht="57" customHeight="1">
      <c r="B6" s="5" t="s">
        <v>67</v>
      </c>
      <c r="C6" s="5"/>
      <c r="D6" s="5"/>
      <c r="E6" s="49" t="s">
        <v>101</v>
      </c>
      <c r="F6" s="6" t="s">
        <v>129</v>
      </c>
      <c r="G6" s="6" t="s">
        <v>130</v>
      </c>
      <c r="I6"/>
      <c r="J6"/>
      <c r="K6"/>
      <c r="L6"/>
      <c r="M6"/>
      <c r="N6"/>
      <c r="O6"/>
      <c r="P6"/>
      <c r="Q6"/>
      <c r="R6"/>
    </row>
    <row r="7" spans="9:18" s="3" customFormat="1" ht="13.5">
      <c r="I7"/>
      <c r="J7"/>
      <c r="K7"/>
      <c r="L7"/>
      <c r="M7"/>
      <c r="N7"/>
      <c r="O7"/>
      <c r="P7"/>
      <c r="Q7"/>
      <c r="R7"/>
    </row>
    <row r="8" spans="1:18" s="3" customFormat="1" ht="13.5">
      <c r="A8" s="3">
        <v>1</v>
      </c>
      <c r="B8" s="3" t="s">
        <v>68</v>
      </c>
      <c r="E8" s="3">
        <f>+E56</f>
        <v>2356619</v>
      </c>
      <c r="F8" s="13">
        <f>E8</f>
        <v>2356619</v>
      </c>
      <c r="G8" s="178">
        <v>2356618</v>
      </c>
      <c r="I8"/>
      <c r="J8"/>
      <c r="K8"/>
      <c r="L8"/>
      <c r="M8"/>
      <c r="N8"/>
      <c r="O8"/>
      <c r="P8"/>
      <c r="Q8"/>
      <c r="R8"/>
    </row>
    <row r="9" spans="1:18" s="3" customFormat="1" ht="13.5">
      <c r="A9" s="3">
        <f>+A8+1</f>
        <v>2</v>
      </c>
      <c r="B9" s="3" t="s">
        <v>69</v>
      </c>
      <c r="F9" s="3">
        <f>+F8-E8</f>
        <v>0</v>
      </c>
      <c r="G9" s="3">
        <f>+G8-F8</f>
        <v>-1</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132</v>
      </c>
      <c r="E12" s="3">
        <f>+E62+E71+E87</f>
        <v>400523664</v>
      </c>
      <c r="F12" s="13">
        <f>+E12</f>
        <v>400523664</v>
      </c>
      <c r="G12" s="178">
        <v>465780633</v>
      </c>
      <c r="I12"/>
      <c r="J12"/>
      <c r="K12"/>
      <c r="L12"/>
      <c r="M12"/>
      <c r="N12"/>
      <c r="O12"/>
      <c r="P12"/>
      <c r="Q12"/>
      <c r="R12"/>
    </row>
    <row r="13" spans="1:18" s="3" customFormat="1" ht="13.5">
      <c r="A13" s="3">
        <f t="shared" si="0"/>
        <v>6</v>
      </c>
      <c r="B13" s="3" t="s">
        <v>131</v>
      </c>
      <c r="F13" s="3">
        <f>+F12-E12</f>
        <v>0</v>
      </c>
      <c r="G13" s="3">
        <f>+G12-F12</f>
        <v>65256969</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133</v>
      </c>
      <c r="E15" s="54" t="s">
        <v>107</v>
      </c>
      <c r="F15" s="54" t="s">
        <v>134</v>
      </c>
      <c r="I15"/>
      <c r="J15"/>
      <c r="K15"/>
      <c r="L15"/>
      <c r="M15"/>
      <c r="N15"/>
      <c r="O15"/>
      <c r="P15"/>
      <c r="Q15"/>
      <c r="R15"/>
    </row>
    <row r="16" spans="1:18" s="3" customFormat="1" ht="13.5">
      <c r="A16" s="3">
        <f t="shared" si="0"/>
        <v>9</v>
      </c>
      <c r="B16" s="3" t="s">
        <v>110</v>
      </c>
      <c r="E16" s="3">
        <f>+E62</f>
        <v>0</v>
      </c>
      <c r="F16" s="8">
        <f>IF(ISERROR(+E16/E$19),0,E16/E$19)</f>
        <v>0</v>
      </c>
      <c r="G16" s="8"/>
      <c r="I16"/>
      <c r="J16"/>
      <c r="K16"/>
      <c r="L16"/>
      <c r="M16"/>
      <c r="N16"/>
      <c r="O16"/>
      <c r="P16"/>
      <c r="Q16"/>
      <c r="R16"/>
    </row>
    <row r="17" spans="1:18" s="3" customFormat="1" ht="13.5">
      <c r="A17" s="3">
        <f t="shared" si="0"/>
        <v>10</v>
      </c>
      <c r="B17" s="3" t="s">
        <v>111</v>
      </c>
      <c r="E17" s="3">
        <f>+E67</f>
        <v>351380017</v>
      </c>
      <c r="F17" s="8">
        <f>IF(ISERROR(+E17/E$19),0,E17/E$19)</f>
        <v>1</v>
      </c>
      <c r="G17" s="8"/>
      <c r="I17"/>
      <c r="J17"/>
      <c r="K17"/>
      <c r="L17"/>
      <c r="M17"/>
      <c r="N17"/>
      <c r="O17"/>
      <c r="P17"/>
      <c r="Q17"/>
      <c r="R17"/>
    </row>
    <row r="18" spans="1:18" s="3" customFormat="1" ht="13.5">
      <c r="A18" s="3">
        <f t="shared" si="0"/>
        <v>11</v>
      </c>
      <c r="B18" s="3" t="s">
        <v>112</v>
      </c>
      <c r="E18" s="3">
        <f>+E77</f>
        <v>0</v>
      </c>
      <c r="F18" s="8">
        <f>IF(ISERROR(+E18/E$19),0,E18/E$19)</f>
        <v>0</v>
      </c>
      <c r="G18" s="8"/>
      <c r="I18"/>
      <c r="J18"/>
      <c r="K18"/>
      <c r="L18"/>
      <c r="M18"/>
      <c r="N18"/>
      <c r="O18"/>
      <c r="P18"/>
      <c r="Q18"/>
      <c r="R18"/>
    </row>
    <row r="19" spans="1:18" s="3" customFormat="1" ht="13.5">
      <c r="A19" s="3">
        <f t="shared" si="0"/>
        <v>12</v>
      </c>
      <c r="B19" s="9" t="s">
        <v>3</v>
      </c>
      <c r="C19" s="9"/>
      <c r="D19" s="9"/>
      <c r="E19" s="9">
        <f>+E16+E17+E18</f>
        <v>351380017</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113</v>
      </c>
      <c r="F21" s="3">
        <f>+F$13*F16</f>
        <v>0</v>
      </c>
      <c r="G21" s="3">
        <f>+G$13*F16</f>
        <v>0</v>
      </c>
      <c r="I21"/>
      <c r="J21"/>
      <c r="K21"/>
      <c r="L21"/>
      <c r="M21"/>
      <c r="N21"/>
      <c r="O21"/>
      <c r="P21"/>
      <c r="Q21"/>
      <c r="R21"/>
    </row>
    <row r="22" spans="1:18" s="3" customFormat="1" ht="13.5">
      <c r="A22" s="3">
        <f t="shared" si="0"/>
        <v>15</v>
      </c>
      <c r="B22" s="3" t="s">
        <v>103</v>
      </c>
      <c r="F22" s="3">
        <f>+F$13*F17</f>
        <v>0</v>
      </c>
      <c r="G22" s="3">
        <f>+G$13*F17</f>
        <v>65256969</v>
      </c>
      <c r="I22"/>
      <c r="J22"/>
      <c r="K22"/>
      <c r="L22"/>
      <c r="M22"/>
      <c r="N22"/>
      <c r="O22"/>
      <c r="P22"/>
      <c r="Q22"/>
      <c r="R22"/>
    </row>
    <row r="23" spans="1:18" s="3" customFormat="1" ht="13.5">
      <c r="A23" s="3">
        <f t="shared" si="0"/>
        <v>16</v>
      </c>
      <c r="B23" s="3" t="s">
        <v>104</v>
      </c>
      <c r="F23" s="3">
        <f>+F$13*F18</f>
        <v>0</v>
      </c>
      <c r="G23" s="3">
        <f>+G$13*F18</f>
        <v>0</v>
      </c>
      <c r="I23"/>
      <c r="J23"/>
      <c r="K23"/>
      <c r="L23"/>
      <c r="M23"/>
      <c r="N23"/>
      <c r="O23"/>
      <c r="P23"/>
      <c r="Q23"/>
      <c r="R23"/>
    </row>
    <row r="24" spans="1:18" s="3" customFormat="1" ht="13.5">
      <c r="A24" s="3">
        <f t="shared" si="0"/>
        <v>17</v>
      </c>
      <c r="B24" s="7" t="s">
        <v>3</v>
      </c>
      <c r="C24" s="7"/>
      <c r="D24" s="7"/>
      <c r="E24" s="7"/>
      <c r="F24" s="7">
        <f>+SUM(F21:F23)</f>
        <v>0</v>
      </c>
      <c r="G24" s="7">
        <f>+SUM(G21:G23)</f>
        <v>65256969</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1" t="s">
        <v>136</v>
      </c>
      <c r="C27" s="181"/>
      <c r="D27" s="181"/>
      <c r="E27" s="181"/>
      <c r="F27" s="181"/>
      <c r="G27" s="181"/>
      <c r="H27" s="181"/>
      <c r="I27" s="181"/>
      <c r="J27" s="181"/>
      <c r="K27" s="181"/>
      <c r="L27" s="181"/>
      <c r="M27" s="181"/>
      <c r="N27" s="181"/>
      <c r="O27" s="181"/>
      <c r="P27" s="181"/>
      <c r="Q27" s="181"/>
      <c r="R27" s="181"/>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119</v>
      </c>
      <c r="M29" s="22"/>
      <c r="N29" s="16" t="s">
        <v>72</v>
      </c>
      <c r="O29" s="16" t="s">
        <v>109</v>
      </c>
      <c r="P29" s="16" t="s">
        <v>100</v>
      </c>
      <c r="Q29" s="16" t="s">
        <v>73</v>
      </c>
      <c r="R29" s="16" t="s">
        <v>120</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2" t="str">
        <f>"December 31, "&amp;J2-1&amp;" Forecast"</f>
        <v>December 31, 2016 Forecast</v>
      </c>
      <c r="J31" s="183"/>
      <c r="K31" s="183"/>
      <c r="L31" s="184"/>
      <c r="M31" s="16"/>
      <c r="N31" s="182" t="str">
        <f>"December 31, "&amp;J2&amp;" Forecast"</f>
        <v>December 31, 2017 Forecast</v>
      </c>
      <c r="O31" s="183"/>
      <c r="P31" s="183"/>
      <c r="Q31" s="183"/>
      <c r="R31" s="184"/>
    </row>
    <row r="32" spans="1:18" s="3" customFormat="1" ht="55.5">
      <c r="A32" s="3">
        <f t="shared" si="0"/>
        <v>25</v>
      </c>
      <c r="B32" s="185" t="s">
        <v>75</v>
      </c>
      <c r="C32" s="186"/>
      <c r="D32" s="186"/>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114</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2356619</v>
      </c>
      <c r="F34" s="3">
        <f>+F56</f>
        <v>2356618.4</v>
      </c>
      <c r="G34" s="76">
        <f>IF(ISERROR(+F34/E34),0,F34/E34)</f>
        <v>0.999999745397962</v>
      </c>
      <c r="H34" s="26"/>
      <c r="I34" s="25">
        <f>+I56</f>
        <v>2356619</v>
      </c>
      <c r="J34" s="3">
        <f>+J56</f>
        <v>2356618.42</v>
      </c>
      <c r="K34" s="3">
        <f>+K56</f>
        <v>-671497.56</v>
      </c>
      <c r="L34" s="26">
        <f>+L56</f>
        <v>1685120.86</v>
      </c>
      <c r="N34" s="25">
        <f>+N56</f>
        <v>2356618</v>
      </c>
      <c r="O34" s="3">
        <f>+O56</f>
        <v>2356617.4200000833</v>
      </c>
      <c r="P34" s="3">
        <f>+P56</f>
        <v>-671497.56</v>
      </c>
      <c r="Q34" s="3">
        <f>+Q56</f>
        <v>0</v>
      </c>
      <c r="R34" s="26">
        <f>+R56</f>
        <v>1685119.8600000832</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0</v>
      </c>
      <c r="F36" s="3">
        <f>+F62</f>
        <v>0</v>
      </c>
      <c r="G36" s="76">
        <f>IF(ISERROR(+F36/E36),0,F36/E36)</f>
        <v>0</v>
      </c>
      <c r="H36" s="26"/>
      <c r="I36" s="25">
        <f>+I62</f>
        <v>0</v>
      </c>
      <c r="J36" s="3">
        <f>+J62</f>
        <v>0</v>
      </c>
      <c r="K36" s="3">
        <f>+K62</f>
        <v>0</v>
      </c>
      <c r="L36" s="26">
        <f>+L62</f>
        <v>0</v>
      </c>
      <c r="N36" s="25">
        <f>+N62</f>
        <v>0</v>
      </c>
      <c r="O36" s="3">
        <f>+O62</f>
        <v>0</v>
      </c>
      <c r="P36" s="3">
        <f>+P62</f>
        <v>0</v>
      </c>
      <c r="Q36" s="3">
        <f>+Q62</f>
        <v>0</v>
      </c>
      <c r="R36" s="26">
        <f>+R62</f>
        <v>0</v>
      </c>
    </row>
    <row r="37" spans="1:18" s="3" customFormat="1" ht="13.5">
      <c r="A37" s="3">
        <f t="shared" si="0"/>
        <v>29</v>
      </c>
      <c r="B37" s="25" t="s">
        <v>0</v>
      </c>
      <c r="D37" s="11" t="str">
        <f>"Line "&amp;A71&amp;""</f>
        <v>Line 63</v>
      </c>
      <c r="E37" s="25">
        <f>+E71</f>
        <v>382264374</v>
      </c>
      <c r="F37" s="3">
        <f>+F71</f>
        <v>382264374.21000004</v>
      </c>
      <c r="G37" s="76">
        <f>IF(ISERROR(+F37/E37),0,F37/E37)</f>
        <v>1.0000000005493581</v>
      </c>
      <c r="H37" s="26"/>
      <c r="I37" s="25">
        <f>+I71</f>
        <v>382264374</v>
      </c>
      <c r="J37" s="3">
        <f>+J71</f>
        <v>382264374.21000004</v>
      </c>
      <c r="K37" s="3">
        <f>+K71</f>
        <v>-30884357.480000004</v>
      </c>
      <c r="L37" s="26">
        <f>+L71</f>
        <v>351380016.73</v>
      </c>
      <c r="N37" s="25">
        <f>+N71</f>
        <v>447521343</v>
      </c>
      <c r="O37" s="3">
        <f>+O71</f>
        <v>447521343.1598567</v>
      </c>
      <c r="P37" s="3">
        <f>+P71</f>
        <v>-30884357.480000004</v>
      </c>
      <c r="Q37" s="3">
        <f>+Q71</f>
        <v>-35027199.5436331</v>
      </c>
      <c r="R37" s="26">
        <f>+R71</f>
        <v>381609786.13622355</v>
      </c>
    </row>
    <row r="38" spans="1:18" s="3" customFormat="1" ht="13.5">
      <c r="A38" s="3">
        <f t="shared" si="0"/>
        <v>30</v>
      </c>
      <c r="B38" s="25" t="s">
        <v>2</v>
      </c>
      <c r="D38" s="11" t="str">
        <f>"Line "&amp;A78&amp;""</f>
        <v>Line 70</v>
      </c>
      <c r="E38" s="25">
        <f>+E87</f>
        <v>18259290</v>
      </c>
      <c r="F38" s="3">
        <f>+F87</f>
        <v>18259289.630000003</v>
      </c>
      <c r="G38" s="76">
        <f>IF(ISERROR(+F38/E38),0,F38/E38)</f>
        <v>0.9999999797363426</v>
      </c>
      <c r="H38" s="26"/>
      <c r="I38" s="25">
        <f>+I87</f>
        <v>18259290</v>
      </c>
      <c r="J38" s="3">
        <f>+J87</f>
        <v>18259289.630000003</v>
      </c>
      <c r="K38" s="3">
        <f>+K87</f>
        <v>-16630038.63</v>
      </c>
      <c r="L38" s="26">
        <f>+L87</f>
        <v>1629251</v>
      </c>
      <c r="N38" s="25">
        <f>+N87</f>
        <v>18259290</v>
      </c>
      <c r="O38" s="3">
        <f>+O87</f>
        <v>18259289.630000003</v>
      </c>
      <c r="P38" s="3">
        <f>+P87</f>
        <v>-16630038.63</v>
      </c>
      <c r="Q38" s="3">
        <f>+Q87</f>
        <v>0</v>
      </c>
      <c r="R38" s="26">
        <f>+R87</f>
        <v>1629251</v>
      </c>
    </row>
    <row r="39" spans="1:18" s="3" customFormat="1" ht="13.5">
      <c r="A39" s="3">
        <f t="shared" si="0"/>
        <v>31</v>
      </c>
      <c r="B39" s="31" t="s">
        <v>76</v>
      </c>
      <c r="C39" s="9"/>
      <c r="D39" s="9" t="str">
        <f>"Sum Lines "&amp;A36&amp;" to "&amp;A38&amp;" less line "&amp;A34</f>
        <v>Sum Lines 28 to 30 less line 26</v>
      </c>
      <c r="E39" s="83">
        <f>-E34+SUM(E36:E38)</f>
        <v>398167045</v>
      </c>
      <c r="F39" s="14">
        <f>-F34+SUM(F36:F38)</f>
        <v>398167045.44000006</v>
      </c>
      <c r="G39" s="84">
        <f>+F39/E39</f>
        <v>1.000000001105064</v>
      </c>
      <c r="H39" s="32"/>
      <c r="I39" s="27">
        <f>-I34+SUM(I36:I38)</f>
        <v>398167045</v>
      </c>
      <c r="J39" s="14">
        <f>-J34+SUM(J36:J38)</f>
        <v>398167045.42</v>
      </c>
      <c r="K39" s="14">
        <f>-K34+SUM(K36:K38)</f>
        <v>-46842898.550000004</v>
      </c>
      <c r="L39" s="28">
        <f>-L34+SUM(L36:L38)</f>
        <v>351324146.87</v>
      </c>
      <c r="M39" s="15"/>
      <c r="N39" s="27">
        <f>-N34+SUM(N36:N38)</f>
        <v>463424015</v>
      </c>
      <c r="O39" s="14">
        <f>-O34+SUM(O36:O38)</f>
        <v>463424015.3698566</v>
      </c>
      <c r="P39" s="14">
        <f>-P34+SUM(P36:P38)</f>
        <v>-46842898.550000004</v>
      </c>
      <c r="Q39" s="14">
        <f>-Q34+SUM(Q36:Q38)</f>
        <v>-35027199.5436331</v>
      </c>
      <c r="R39" s="28">
        <f>-R34+SUM(R36:R38)</f>
        <v>381553917.2762235</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0" t="s">
        <v>61</v>
      </c>
      <c r="F42" s="90" t="s">
        <v>62</v>
      </c>
      <c r="G42" s="91" t="s">
        <v>63</v>
      </c>
      <c r="H42" s="16"/>
      <c r="I42" s="16" t="s">
        <v>91</v>
      </c>
      <c r="J42" s="16" t="s">
        <v>92</v>
      </c>
      <c r="K42" s="16" t="s">
        <v>70</v>
      </c>
      <c r="L42" s="16" t="s">
        <v>119</v>
      </c>
      <c r="M42" s="22"/>
      <c r="N42" s="16" t="s">
        <v>72</v>
      </c>
      <c r="O42" s="16" t="s">
        <v>109</v>
      </c>
      <c r="P42" s="16" t="s">
        <v>100</v>
      </c>
      <c r="Q42" s="16" t="s">
        <v>73</v>
      </c>
      <c r="R42" s="16" t="s">
        <v>120</v>
      </c>
      <c r="S42" s="20"/>
    </row>
    <row r="43" spans="1:18" s="3" customFormat="1" ht="15.75" thickBot="1">
      <c r="A43" s="3">
        <f t="shared" si="0"/>
        <v>35</v>
      </c>
      <c r="B43" s="85" t="s">
        <v>1</v>
      </c>
      <c r="C43" s="86"/>
      <c r="D43" s="86" t="s">
        <v>135</v>
      </c>
      <c r="E43" s="7"/>
      <c r="F43" s="7"/>
      <c r="G43" s="30"/>
      <c r="I43" s="182" t="str">
        <f>+I31</f>
        <v>December 31, 2016 Forecast</v>
      </c>
      <c r="J43" s="183"/>
      <c r="K43" s="183"/>
      <c r="L43" s="184"/>
      <c r="M43" s="8"/>
      <c r="N43" s="182" t="str">
        <f>+N31</f>
        <v>December 31, 2017 Forecast</v>
      </c>
      <c r="O43" s="183"/>
      <c r="P43" s="183"/>
      <c r="Q43" s="183"/>
      <c r="R43" s="184"/>
    </row>
    <row r="44" spans="1:18" s="3" customFormat="1" ht="13.5" customHeight="1" thickTop="1">
      <c r="A44" s="3">
        <f t="shared" si="0"/>
        <v>36</v>
      </c>
      <c r="B44" s="25" t="s">
        <v>4</v>
      </c>
      <c r="C44" s="3" t="s">
        <v>5</v>
      </c>
      <c r="D44" s="11" t="s">
        <v>6</v>
      </c>
      <c r="E44" s="81">
        <v>0</v>
      </c>
      <c r="F44" s="177"/>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78"/>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78">
        <v>0</v>
      </c>
      <c r="G46" s="76">
        <f t="shared" si="1"/>
        <v>0</v>
      </c>
      <c r="I46" s="25">
        <f>+E46</f>
        <v>0</v>
      </c>
      <c r="J46" s="3">
        <f aca="true" t="shared" si="3" ref="J46:J54">+I46*$G46</f>
        <v>0</v>
      </c>
      <c r="K46" s="3">
        <f>-J46</f>
        <v>0</v>
      </c>
      <c r="L46" s="26">
        <f t="shared" si="2"/>
        <v>0</v>
      </c>
      <c r="N46" s="25">
        <f>+I46</f>
        <v>0</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0</v>
      </c>
      <c r="F47" s="178">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78"/>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1685121</v>
      </c>
      <c r="F49" s="178">
        <v>1685120.86</v>
      </c>
      <c r="G49" s="76">
        <f t="shared" si="1"/>
        <v>0.9999999169199126</v>
      </c>
      <c r="I49" s="25">
        <f>+E49+F9</f>
        <v>1685121</v>
      </c>
      <c r="J49" s="3">
        <f t="shared" si="3"/>
        <v>1685120.86</v>
      </c>
      <c r="K49" s="3">
        <v>0</v>
      </c>
      <c r="L49" s="26">
        <f>+J49+K49</f>
        <v>1685120.86</v>
      </c>
      <c r="N49" s="25">
        <f>+I49+G9</f>
        <v>1685120</v>
      </c>
      <c r="O49" s="3">
        <f t="shared" si="4"/>
        <v>1685119.8600000832</v>
      </c>
      <c r="P49" s="3">
        <v>0</v>
      </c>
      <c r="Q49" s="3">
        <v>0</v>
      </c>
      <c r="R49" s="26">
        <f>+O49+P49+Q49</f>
        <v>1685119.8600000832</v>
      </c>
    </row>
    <row r="50" spans="1:18" s="3" customFormat="1" ht="13.5" customHeight="1">
      <c r="A50" s="3">
        <f t="shared" si="0"/>
        <v>42</v>
      </c>
      <c r="B50" s="25" t="s">
        <v>44</v>
      </c>
      <c r="C50" s="3" t="s">
        <v>45</v>
      </c>
      <c r="D50" s="11" t="s">
        <v>15</v>
      </c>
      <c r="E50" s="75">
        <v>0</v>
      </c>
      <c r="F50" s="178">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671498</v>
      </c>
      <c r="F51" s="178">
        <v>671497.56</v>
      </c>
      <c r="G51" s="76">
        <f t="shared" si="1"/>
        <v>0.999999344748607</v>
      </c>
      <c r="I51" s="25">
        <f>+E51</f>
        <v>671498</v>
      </c>
      <c r="J51" s="3">
        <f t="shared" si="3"/>
        <v>671497.56</v>
      </c>
      <c r="K51" s="3">
        <f>-J51</f>
        <v>-671497.56</v>
      </c>
      <c r="L51" s="26">
        <f t="shared" si="2"/>
        <v>0</v>
      </c>
      <c r="N51" s="25">
        <f>+I51</f>
        <v>671498</v>
      </c>
      <c r="O51" s="3">
        <f t="shared" si="4"/>
        <v>671497.56</v>
      </c>
      <c r="P51" s="3">
        <f>-O51</f>
        <v>-671497.56</v>
      </c>
      <c r="Q51" s="3">
        <v>0</v>
      </c>
      <c r="R51" s="26">
        <f t="shared" si="5"/>
        <v>0</v>
      </c>
    </row>
    <row r="52" spans="1:18" s="3" customFormat="1" ht="13.5" customHeight="1">
      <c r="A52" s="3">
        <f t="shared" si="0"/>
        <v>44</v>
      </c>
      <c r="B52" s="25" t="s">
        <v>18</v>
      </c>
      <c r="C52" s="3" t="s">
        <v>19</v>
      </c>
      <c r="D52" s="11" t="s">
        <v>6</v>
      </c>
      <c r="E52" s="75">
        <v>0</v>
      </c>
      <c r="F52" s="178">
        <v>-0.02</v>
      </c>
      <c r="G52" s="76">
        <f t="shared" si="1"/>
        <v>0</v>
      </c>
      <c r="I52" s="25">
        <f>+E52</f>
        <v>0</v>
      </c>
      <c r="J52" s="3">
        <f t="shared" si="3"/>
        <v>0</v>
      </c>
      <c r="K52" s="3">
        <f>-J52</f>
        <v>0</v>
      </c>
      <c r="L52" s="26">
        <f t="shared" si="2"/>
        <v>0</v>
      </c>
      <c r="N52" s="25">
        <f>+I52</f>
        <v>0</v>
      </c>
      <c r="O52" s="3">
        <f t="shared" si="4"/>
        <v>0</v>
      </c>
      <c r="P52" s="3">
        <f>-O52</f>
        <v>0</v>
      </c>
      <c r="Q52" s="3">
        <v>0</v>
      </c>
      <c r="R52" s="26">
        <f t="shared" si="5"/>
        <v>0</v>
      </c>
    </row>
    <row r="53" spans="1:18" s="3" customFormat="1" ht="13.5" customHeight="1">
      <c r="A53" s="3">
        <f t="shared" si="0"/>
        <v>45</v>
      </c>
      <c r="B53" s="25" t="s">
        <v>20</v>
      </c>
      <c r="C53" s="3" t="s">
        <v>21</v>
      </c>
      <c r="D53" s="11" t="s">
        <v>6</v>
      </c>
      <c r="E53" s="75">
        <v>0</v>
      </c>
      <c r="F53" s="178">
        <v>0</v>
      </c>
      <c r="G53" s="76">
        <f t="shared" si="1"/>
        <v>0</v>
      </c>
      <c r="I53" s="25">
        <f>+E53</f>
        <v>0</v>
      </c>
      <c r="J53" s="3">
        <f t="shared" si="3"/>
        <v>0</v>
      </c>
      <c r="K53" s="3">
        <f>-J53</f>
        <v>0</v>
      </c>
      <c r="L53" s="26">
        <f t="shared" si="2"/>
        <v>0</v>
      </c>
      <c r="N53" s="25">
        <f>+I53</f>
        <v>0</v>
      </c>
      <c r="O53" s="3">
        <f t="shared" si="4"/>
        <v>0</v>
      </c>
      <c r="P53" s="3">
        <f>-O53</f>
        <v>0</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115</v>
      </c>
      <c r="D56" s="12"/>
      <c r="E56" s="29">
        <f>+SUM(E44:E55)</f>
        <v>2356619</v>
      </c>
      <c r="F56" s="7">
        <f>+SUM(F44:F55)</f>
        <v>2356618.4</v>
      </c>
      <c r="G56" s="77">
        <f>+F56/E56</f>
        <v>0.999999745397962</v>
      </c>
      <c r="H56" s="7"/>
      <c r="I56" s="29">
        <f>+SUM(I44:I55)</f>
        <v>2356619</v>
      </c>
      <c r="J56" s="7">
        <f>+SUM(J44:J55)</f>
        <v>2356618.42</v>
      </c>
      <c r="K56" s="7">
        <f>+SUM(K44:K55)</f>
        <v>-671497.56</v>
      </c>
      <c r="L56" s="30">
        <f>+SUM(L44:L55)</f>
        <v>1685120.86</v>
      </c>
      <c r="M56" s="7"/>
      <c r="N56" s="29">
        <f>+SUM(N44:N55)</f>
        <v>2356618</v>
      </c>
      <c r="O56" s="7">
        <f>+SUM(O44:O55)</f>
        <v>2356617.4200000833</v>
      </c>
      <c r="P56" s="7">
        <f>+SUM(P44:P55)</f>
        <v>-671497.56</v>
      </c>
      <c r="Q56" s="7">
        <f>+SUM(Q44:Q55)</f>
        <v>0</v>
      </c>
      <c r="R56" s="30">
        <f>+SUM(R44:R55)</f>
        <v>1685119.8600000832</v>
      </c>
    </row>
    <row r="57" spans="1:18" s="3" customFormat="1" ht="13.5">
      <c r="A57" s="3">
        <f t="shared" si="0"/>
        <v>49</v>
      </c>
      <c r="B57" s="25"/>
      <c r="E57" s="82"/>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5" t="s">
        <v>65</v>
      </c>
      <c r="C59" s="86"/>
      <c r="D59" s="86" t="s">
        <v>135</v>
      </c>
      <c r="E59" s="69" t="s">
        <v>61</v>
      </c>
      <c r="F59" s="70" t="s">
        <v>62</v>
      </c>
      <c r="G59" s="87" t="s">
        <v>63</v>
      </c>
      <c r="H59" s="70"/>
      <c r="I59" s="69" t="s">
        <v>91</v>
      </c>
      <c r="J59" s="70" t="s">
        <v>92</v>
      </c>
      <c r="K59" s="70" t="s">
        <v>70</v>
      </c>
      <c r="L59" s="71" t="s">
        <v>119</v>
      </c>
      <c r="M59" s="96"/>
      <c r="N59" s="69" t="s">
        <v>72</v>
      </c>
      <c r="O59" s="70" t="s">
        <v>109</v>
      </c>
      <c r="P59" s="70" t="s">
        <v>100</v>
      </c>
      <c r="Q59" s="70" t="s">
        <v>73</v>
      </c>
      <c r="R59" s="71" t="s">
        <v>120</v>
      </c>
    </row>
    <row r="60" spans="1:18" s="3" customFormat="1" ht="14.25" thickTop="1">
      <c r="A60" s="3">
        <f t="shared" si="0"/>
        <v>52</v>
      </c>
      <c r="B60" s="25" t="s">
        <v>22</v>
      </c>
      <c r="C60" s="3" t="s">
        <v>23</v>
      </c>
      <c r="D60" s="11" t="s">
        <v>6</v>
      </c>
      <c r="E60" s="75">
        <v>0</v>
      </c>
      <c r="F60" s="178">
        <v>0</v>
      </c>
      <c r="G60" s="76">
        <f>IF(ISERROR(+F60/E60),0,F60/E60)</f>
        <v>0</v>
      </c>
      <c r="I60" s="25">
        <f>+E60+F21</f>
        <v>0</v>
      </c>
      <c r="J60" s="3">
        <f>+I60*$G60</f>
        <v>0</v>
      </c>
      <c r="K60" s="3">
        <f>-J60</f>
        <v>0</v>
      </c>
      <c r="L60" s="26">
        <f>+J60+K60</f>
        <v>0</v>
      </c>
      <c r="N60" s="25">
        <f>+I60+G21</f>
        <v>0</v>
      </c>
      <c r="O60" s="3">
        <f>+N60*$G60</f>
        <v>0</v>
      </c>
      <c r="P60" s="3">
        <f>-O60</f>
        <v>0</v>
      </c>
      <c r="Q60" s="3">
        <v>0</v>
      </c>
      <c r="R60" s="26">
        <f>+O60+P60+Q60</f>
        <v>0</v>
      </c>
    </row>
    <row r="61" spans="1:18" s="3" customFormat="1" ht="13.5" customHeight="1">
      <c r="A61" s="3">
        <f t="shared" si="0"/>
        <v>53</v>
      </c>
      <c r="B61" s="94">
        <v>2814001</v>
      </c>
      <c r="C61" s="3" t="s">
        <v>32</v>
      </c>
      <c r="D61" s="11" t="s">
        <v>6</v>
      </c>
      <c r="E61" s="75">
        <v>0</v>
      </c>
      <c r="F61" s="178">
        <v>0</v>
      </c>
      <c r="G61" s="76"/>
      <c r="I61" s="25"/>
      <c r="L61" s="26">
        <f>+J61+K61</f>
        <v>0</v>
      </c>
      <c r="N61" s="25"/>
      <c r="R61" s="26">
        <f>+O61+P61+Q61</f>
        <v>0</v>
      </c>
    </row>
    <row r="62" spans="1:18" s="3" customFormat="1" ht="13.5">
      <c r="A62" s="3">
        <f t="shared" si="0"/>
        <v>54</v>
      </c>
      <c r="B62" s="89"/>
      <c r="C62" s="9" t="s">
        <v>116</v>
      </c>
      <c r="D62" s="9"/>
      <c r="E62" s="68">
        <f>+E60+E61</f>
        <v>0</v>
      </c>
      <c r="F62" s="9">
        <f>+F60+F61</f>
        <v>0</v>
      </c>
      <c r="G62" s="32"/>
      <c r="H62" s="7"/>
      <c r="I62" s="68">
        <f>+I60</f>
        <v>0</v>
      </c>
      <c r="J62" s="9">
        <f>+J60</f>
        <v>0</v>
      </c>
      <c r="K62" s="9">
        <f>+K60</f>
        <v>0</v>
      </c>
      <c r="L62" s="32">
        <f>+L60</f>
        <v>0</v>
      </c>
      <c r="M62" s="7"/>
      <c r="N62" s="68">
        <f>+N60</f>
        <v>0</v>
      </c>
      <c r="O62" s="9">
        <f>+O60</f>
        <v>0</v>
      </c>
      <c r="P62" s="9">
        <f>+P60</f>
        <v>0</v>
      </c>
      <c r="Q62" s="9">
        <f>+Q60</f>
        <v>0</v>
      </c>
      <c r="R62" s="32">
        <f>+R60</f>
        <v>0</v>
      </c>
    </row>
    <row r="63" s="3" customFormat="1" ht="13.5">
      <c r="A63" s="3">
        <f t="shared" si="0"/>
        <v>55</v>
      </c>
    </row>
    <row r="64" spans="1:18" s="3" customFormat="1" ht="13.5">
      <c r="A64" s="3">
        <f t="shared" si="0"/>
        <v>56</v>
      </c>
      <c r="E64" s="90" t="s">
        <v>61</v>
      </c>
      <c r="F64" s="90" t="s">
        <v>62</v>
      </c>
      <c r="G64" s="91" t="s">
        <v>63</v>
      </c>
      <c r="H64" s="16"/>
      <c r="I64" s="16" t="s">
        <v>91</v>
      </c>
      <c r="J64" s="16" t="s">
        <v>92</v>
      </c>
      <c r="K64" s="16" t="s">
        <v>70</v>
      </c>
      <c r="L64" s="16" t="s">
        <v>119</v>
      </c>
      <c r="M64" s="22"/>
      <c r="N64" s="16" t="s">
        <v>72</v>
      </c>
      <c r="O64" s="16" t="s">
        <v>109</v>
      </c>
      <c r="P64" s="16" t="s">
        <v>100</v>
      </c>
      <c r="Q64" s="16" t="s">
        <v>73</v>
      </c>
      <c r="R64" s="16" t="s">
        <v>120</v>
      </c>
    </row>
    <row r="65" spans="1:18" s="3" customFormat="1" ht="15.75" customHeight="1">
      <c r="A65" s="3">
        <f t="shared" si="0"/>
        <v>57</v>
      </c>
      <c r="B65" s="29"/>
      <c r="C65" s="7"/>
      <c r="D65" s="7"/>
      <c r="E65" s="72"/>
      <c r="F65" s="73"/>
      <c r="G65" s="74"/>
      <c r="H65" s="8"/>
      <c r="I65" s="182" t="str">
        <f>+I31</f>
        <v>December 31, 2016 Forecast</v>
      </c>
      <c r="J65" s="183"/>
      <c r="K65" s="183"/>
      <c r="L65" s="184"/>
      <c r="M65" s="8"/>
      <c r="N65" s="182" t="str">
        <f>+N31</f>
        <v>December 31, 2017 Forecast</v>
      </c>
      <c r="O65" s="183"/>
      <c r="P65" s="183"/>
      <c r="Q65" s="183"/>
      <c r="R65" s="184"/>
    </row>
    <row r="66" spans="1:18" s="3" customFormat="1" ht="55.5" thickBot="1">
      <c r="A66" s="3">
        <f t="shared" si="0"/>
        <v>58</v>
      </c>
      <c r="B66" s="92" t="s">
        <v>24</v>
      </c>
      <c r="C66" s="1"/>
      <c r="D66" s="1" t="s">
        <v>135</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351380017</v>
      </c>
      <c r="F67" s="178">
        <v>351380016.73</v>
      </c>
      <c r="G67" s="76">
        <f>IF(ISERROR(+F67/E67),0,F67/E67)</f>
        <v>0.9999999992316012</v>
      </c>
      <c r="I67" s="25">
        <f>+E67+F22</f>
        <v>351380017</v>
      </c>
      <c r="J67" s="3">
        <f>+I67*$G67</f>
        <v>351380016.73</v>
      </c>
      <c r="K67" s="3">
        <v>0</v>
      </c>
      <c r="L67" s="26">
        <f>+J67+K67</f>
        <v>351380016.73</v>
      </c>
      <c r="N67" s="25">
        <f>+I67+G22</f>
        <v>416636986</v>
      </c>
      <c r="O67" s="3">
        <f>+N67*$G67</f>
        <v>416636985.67985666</v>
      </c>
      <c r="P67" s="3">
        <v>0</v>
      </c>
      <c r="Q67" s="3">
        <f>R67-P67-O67</f>
        <v>-35027199.5436331</v>
      </c>
      <c r="R67" s="26">
        <f>'OTCo Proration'!I31</f>
        <v>381609786.13622355</v>
      </c>
    </row>
    <row r="68" spans="1:18" s="3" customFormat="1" ht="13.5">
      <c r="A68" s="3">
        <f t="shared" si="0"/>
        <v>60</v>
      </c>
      <c r="B68" s="25" t="s">
        <v>27</v>
      </c>
      <c r="C68" s="3" t="s">
        <v>28</v>
      </c>
      <c r="D68" s="11" t="s">
        <v>6</v>
      </c>
      <c r="E68" s="75">
        <v>0</v>
      </c>
      <c r="F68" s="178">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30884357</v>
      </c>
      <c r="F69" s="178">
        <v>30884357.48</v>
      </c>
      <c r="G69" s="76">
        <f>IF(ISERROR(+F69/E69),0,F69/E69)</f>
        <v>1.0000000155418487</v>
      </c>
      <c r="I69" s="25">
        <f>+E69</f>
        <v>30884357</v>
      </c>
      <c r="J69" s="3">
        <f>+I69*$G69</f>
        <v>30884357.480000004</v>
      </c>
      <c r="K69" s="3">
        <f>-J69</f>
        <v>-30884357.480000004</v>
      </c>
      <c r="L69" s="26">
        <f>+J69+K69</f>
        <v>0</v>
      </c>
      <c r="N69" s="25">
        <f>+I69</f>
        <v>30884357</v>
      </c>
      <c r="O69" s="3">
        <f>+N69*$G69</f>
        <v>30884357.480000004</v>
      </c>
      <c r="P69" s="3">
        <f>-O69</f>
        <v>-30884357.480000004</v>
      </c>
      <c r="Q69" s="3">
        <v>0</v>
      </c>
      <c r="R69" s="26">
        <f>+O69+P69+Q69</f>
        <v>0</v>
      </c>
    </row>
    <row r="70" spans="1:18" s="3" customFormat="1" ht="13.5">
      <c r="A70" s="3">
        <f t="shared" si="0"/>
        <v>62</v>
      </c>
      <c r="B70" s="25" t="s">
        <v>31</v>
      </c>
      <c r="C70" s="3" t="s">
        <v>32</v>
      </c>
      <c r="D70" s="11" t="s">
        <v>6</v>
      </c>
      <c r="E70" s="75">
        <v>0</v>
      </c>
      <c r="F70" s="178">
        <v>0</v>
      </c>
      <c r="G70" s="76">
        <f>IF(ISERROR(+F70/E70),0,F70/E70)</f>
        <v>0</v>
      </c>
      <c r="I70" s="25">
        <f>+E70</f>
        <v>0</v>
      </c>
      <c r="J70" s="3">
        <f>+I70*$G70</f>
        <v>0</v>
      </c>
      <c r="K70" s="3">
        <f>-J70</f>
        <v>0</v>
      </c>
      <c r="L70" s="26">
        <f>+J70+K70</f>
        <v>0</v>
      </c>
      <c r="N70" s="25">
        <f>+I70</f>
        <v>0</v>
      </c>
      <c r="O70" s="3">
        <f>+N70*$G70</f>
        <v>0</v>
      </c>
      <c r="P70" s="3">
        <f>-O70</f>
        <v>0</v>
      </c>
      <c r="Q70" s="3">
        <v>0</v>
      </c>
      <c r="R70" s="26">
        <f>+O70+P70+Q70</f>
        <v>0</v>
      </c>
    </row>
    <row r="71" spans="1:18" s="3" customFormat="1" ht="13.5">
      <c r="A71" s="3">
        <f t="shared" si="0"/>
        <v>63</v>
      </c>
      <c r="B71" s="89"/>
      <c r="C71" s="9" t="s">
        <v>117</v>
      </c>
      <c r="D71" s="93"/>
      <c r="E71" s="68">
        <f>+SUM(E67:E70)</f>
        <v>382264374</v>
      </c>
      <c r="F71" s="9">
        <f>+SUM(F67:F70)</f>
        <v>382264374.21000004</v>
      </c>
      <c r="G71" s="80">
        <f>IF(ISERROR(+F71/E71),0,F71/E71)</f>
        <v>1.0000000005493581</v>
      </c>
      <c r="H71" s="7"/>
      <c r="I71" s="68">
        <f>+SUM(I67:I70)</f>
        <v>382264374</v>
      </c>
      <c r="J71" s="9">
        <f>+SUM(J67:J70)</f>
        <v>382264374.21000004</v>
      </c>
      <c r="K71" s="9">
        <f>+SUM(K67:K70)</f>
        <v>-30884357.480000004</v>
      </c>
      <c r="L71" s="32">
        <f>+SUM(L67:L70)</f>
        <v>351380016.73</v>
      </c>
      <c r="M71" s="7"/>
      <c r="N71" s="68">
        <f>+SUM(N67:N70)</f>
        <v>447521343</v>
      </c>
      <c r="O71" s="9">
        <f>+SUM(O67:O70)</f>
        <v>447521343.1598567</v>
      </c>
      <c r="P71" s="9">
        <f>+SUM(P67:P70)</f>
        <v>-30884357.480000004</v>
      </c>
      <c r="Q71" s="9">
        <f>+SUM(Q67:Q70)</f>
        <v>-35027199.5436331</v>
      </c>
      <c r="R71" s="32">
        <f>+SUM(R67:R70)</f>
        <v>381609786.13622355</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7">+A73+1</f>
        <v>66</v>
      </c>
      <c r="B74" s="85" t="s">
        <v>33</v>
      </c>
      <c r="C74" s="86"/>
      <c r="D74" s="86" t="s">
        <v>135</v>
      </c>
      <c r="E74" s="69" t="s">
        <v>61</v>
      </c>
      <c r="F74" s="70" t="s">
        <v>62</v>
      </c>
      <c r="G74" s="87" t="s">
        <v>63</v>
      </c>
      <c r="H74" s="16"/>
      <c r="I74" s="69" t="s">
        <v>91</v>
      </c>
      <c r="J74" s="70" t="s">
        <v>92</v>
      </c>
      <c r="K74" s="70" t="s">
        <v>70</v>
      </c>
      <c r="L74" s="71" t="s">
        <v>119</v>
      </c>
      <c r="M74" s="22"/>
      <c r="N74" s="69" t="s">
        <v>72</v>
      </c>
      <c r="O74" s="70" t="s">
        <v>109</v>
      </c>
      <c r="P74" s="70" t="s">
        <v>100</v>
      </c>
      <c r="Q74" s="70" t="s">
        <v>73</v>
      </c>
      <c r="R74" s="71" t="s">
        <v>120</v>
      </c>
    </row>
    <row r="75" spans="1:18" s="3" customFormat="1" ht="14.25" thickTop="1">
      <c r="A75" s="3">
        <f t="shared" si="6"/>
        <v>67</v>
      </c>
      <c r="B75" s="25" t="s">
        <v>34</v>
      </c>
      <c r="C75" s="3" t="s">
        <v>12</v>
      </c>
      <c r="D75" s="11" t="s">
        <v>6</v>
      </c>
      <c r="E75" s="75">
        <v>0</v>
      </c>
      <c r="F75" s="178">
        <v>0</v>
      </c>
      <c r="G75" s="76">
        <f aca="true" t="shared" si="7" ref="G75:G87">IF(ISERROR(+F75/E75),0,F75/E75)</f>
        <v>0</v>
      </c>
      <c r="I75" s="25">
        <f>+E75</f>
        <v>0</v>
      </c>
      <c r="J75" s="3">
        <f aca="true" t="shared" si="8" ref="J75:J85">+I75*$G75</f>
        <v>0</v>
      </c>
      <c r="K75" s="3">
        <f>-J75</f>
        <v>0</v>
      </c>
      <c r="L75" s="26">
        <f aca="true" t="shared" si="9" ref="L75:L85">+J75+K75</f>
        <v>0</v>
      </c>
      <c r="N75" s="25">
        <f>+I75</f>
        <v>0</v>
      </c>
      <c r="O75" s="3">
        <f aca="true" t="shared" si="10" ref="O75:O85">+N75*$G75</f>
        <v>0</v>
      </c>
      <c r="P75" s="3">
        <f>-O75</f>
        <v>0</v>
      </c>
      <c r="Q75" s="3">
        <v>0</v>
      </c>
      <c r="R75" s="26">
        <f aca="true" t="shared" si="11" ref="R75:R85">+O75+P75+Q75</f>
        <v>0</v>
      </c>
    </row>
    <row r="76" spans="1:18" s="3" customFormat="1" ht="13.5">
      <c r="A76" s="3">
        <f t="shared" si="6"/>
        <v>68</v>
      </c>
      <c r="B76" s="25" t="s">
        <v>46</v>
      </c>
      <c r="C76" s="3" t="s">
        <v>43</v>
      </c>
      <c r="D76" s="11" t="s">
        <v>6</v>
      </c>
      <c r="E76" s="75">
        <v>0</v>
      </c>
      <c r="F76" s="178">
        <v>0</v>
      </c>
      <c r="G76" s="76">
        <f t="shared" si="7"/>
        <v>0</v>
      </c>
      <c r="I76" s="25">
        <f>+E76</f>
        <v>0</v>
      </c>
      <c r="J76" s="3">
        <f t="shared" si="8"/>
        <v>0</v>
      </c>
      <c r="K76" s="3">
        <f>-J76</f>
        <v>0</v>
      </c>
      <c r="L76" s="26">
        <f t="shared" si="9"/>
        <v>0</v>
      </c>
      <c r="N76" s="25">
        <f>+I76</f>
        <v>0</v>
      </c>
      <c r="O76" s="3">
        <f t="shared" si="10"/>
        <v>0</v>
      </c>
      <c r="P76" s="3">
        <f>-O76</f>
        <v>0</v>
      </c>
      <c r="Q76" s="3">
        <v>0</v>
      </c>
      <c r="R76" s="26">
        <f t="shared" si="11"/>
        <v>0</v>
      </c>
    </row>
    <row r="77" spans="1:18" s="3" customFormat="1" ht="13.5">
      <c r="A77" s="3">
        <f t="shared" si="6"/>
        <v>69</v>
      </c>
      <c r="B77" s="25" t="s">
        <v>35</v>
      </c>
      <c r="C77" s="3" t="s">
        <v>14</v>
      </c>
      <c r="D77" s="11" t="s">
        <v>15</v>
      </c>
      <c r="E77" s="75">
        <v>0</v>
      </c>
      <c r="F77" s="178" t="s">
        <v>182</v>
      </c>
      <c r="G77" s="76">
        <f t="shared" si="7"/>
        <v>0</v>
      </c>
      <c r="I77" s="25">
        <f>+E77+F23</f>
        <v>0</v>
      </c>
      <c r="J77" s="3">
        <f t="shared" si="8"/>
        <v>0</v>
      </c>
      <c r="K77" s="3">
        <v>0</v>
      </c>
      <c r="L77" s="26">
        <f t="shared" si="9"/>
        <v>0</v>
      </c>
      <c r="N77" s="25">
        <f>+I77+G23</f>
        <v>0</v>
      </c>
      <c r="O77" s="3">
        <f t="shared" si="10"/>
        <v>0</v>
      </c>
      <c r="P77" s="3">
        <v>0</v>
      </c>
      <c r="Q77" s="3">
        <v>0</v>
      </c>
      <c r="R77" s="26">
        <f t="shared" si="11"/>
        <v>0</v>
      </c>
    </row>
    <row r="78" spans="1:18" s="3" customFormat="1" ht="13.5">
      <c r="A78" s="3">
        <f t="shared" si="6"/>
        <v>70</v>
      </c>
      <c r="B78" s="25" t="s">
        <v>47</v>
      </c>
      <c r="C78" s="3" t="s">
        <v>45</v>
      </c>
      <c r="D78" s="11" t="s">
        <v>15</v>
      </c>
      <c r="E78" s="75">
        <v>1629251</v>
      </c>
      <c r="F78" s="178">
        <v>1629251</v>
      </c>
      <c r="G78" s="76">
        <f t="shared" si="7"/>
        <v>1</v>
      </c>
      <c r="I78" s="25">
        <f aca="true" t="shared" si="12" ref="I78:I85">+E78</f>
        <v>1629251</v>
      </c>
      <c r="J78" s="3">
        <f t="shared" si="8"/>
        <v>1629251</v>
      </c>
      <c r="K78" s="3">
        <v>0</v>
      </c>
      <c r="L78" s="26">
        <f t="shared" si="9"/>
        <v>1629251</v>
      </c>
      <c r="N78" s="25">
        <f aca="true" t="shared" si="13" ref="N78:N85">+I78</f>
        <v>1629251</v>
      </c>
      <c r="O78" s="3">
        <f t="shared" si="10"/>
        <v>1629251</v>
      </c>
      <c r="P78" s="3">
        <v>0</v>
      </c>
      <c r="Q78" s="3">
        <v>0</v>
      </c>
      <c r="R78" s="26">
        <f t="shared" si="11"/>
        <v>1629251</v>
      </c>
    </row>
    <row r="79" spans="1:18" s="3" customFormat="1" ht="13.5">
      <c r="A79" s="3">
        <f t="shared" si="6"/>
        <v>71</v>
      </c>
      <c r="B79" s="25" t="s">
        <v>48</v>
      </c>
      <c r="C79" s="3" t="s">
        <v>49</v>
      </c>
      <c r="D79" s="11" t="s">
        <v>15</v>
      </c>
      <c r="E79" s="75">
        <v>0</v>
      </c>
      <c r="F79" s="178">
        <v>0</v>
      </c>
      <c r="G79" s="76">
        <f t="shared" si="7"/>
        <v>0</v>
      </c>
      <c r="I79" s="25">
        <f t="shared" si="12"/>
        <v>0</v>
      </c>
      <c r="J79" s="3">
        <f t="shared" si="8"/>
        <v>0</v>
      </c>
      <c r="K79" s="3">
        <v>0</v>
      </c>
      <c r="L79" s="26">
        <f t="shared" si="9"/>
        <v>0</v>
      </c>
      <c r="N79" s="25">
        <f t="shared" si="13"/>
        <v>0</v>
      </c>
      <c r="O79" s="3">
        <f t="shared" si="10"/>
        <v>0</v>
      </c>
      <c r="P79" s="3">
        <v>0</v>
      </c>
      <c r="Q79" s="3">
        <v>0</v>
      </c>
      <c r="R79" s="26">
        <f t="shared" si="11"/>
        <v>0</v>
      </c>
    </row>
    <row r="80" spans="1:18" s="3" customFormat="1" ht="13.5">
      <c r="A80" s="3">
        <f t="shared" si="6"/>
        <v>72</v>
      </c>
      <c r="B80" s="25" t="s">
        <v>50</v>
      </c>
      <c r="C80" s="3" t="s">
        <v>51</v>
      </c>
      <c r="D80" s="11" t="s">
        <v>15</v>
      </c>
      <c r="E80" s="75">
        <v>0</v>
      </c>
      <c r="F80" s="178">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52</v>
      </c>
      <c r="C81" s="3" t="s">
        <v>53</v>
      </c>
      <c r="D81" s="11" t="s">
        <v>15</v>
      </c>
      <c r="E81" s="75">
        <v>0</v>
      </c>
      <c r="F81" s="178">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36</v>
      </c>
      <c r="C82" s="3" t="s">
        <v>37</v>
      </c>
      <c r="D82" s="11" t="s">
        <v>6</v>
      </c>
      <c r="E82" s="75">
        <v>0</v>
      </c>
      <c r="F82" s="178">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38</v>
      </c>
      <c r="C83" s="3" t="s">
        <v>39</v>
      </c>
      <c r="D83" s="11" t="s">
        <v>6</v>
      </c>
      <c r="E83" s="75">
        <v>16630039</v>
      </c>
      <c r="F83" s="178">
        <v>16630038.63</v>
      </c>
      <c r="G83" s="76">
        <f t="shared" si="7"/>
        <v>0.9999999777511045</v>
      </c>
      <c r="I83" s="25">
        <f t="shared" si="12"/>
        <v>16630039</v>
      </c>
      <c r="J83" s="3">
        <f t="shared" si="8"/>
        <v>16630038.63</v>
      </c>
      <c r="K83" s="3">
        <f>-J83</f>
        <v>-16630038.63</v>
      </c>
      <c r="L83" s="26">
        <f t="shared" si="9"/>
        <v>0</v>
      </c>
      <c r="N83" s="25">
        <f t="shared" si="13"/>
        <v>16630039</v>
      </c>
      <c r="O83" s="3">
        <f t="shared" si="10"/>
        <v>16630038.63</v>
      </c>
      <c r="P83" s="3">
        <f>-O83</f>
        <v>-16630038.63</v>
      </c>
      <c r="Q83" s="3">
        <v>0</v>
      </c>
      <c r="R83" s="26">
        <f t="shared" si="11"/>
        <v>0</v>
      </c>
    </row>
    <row r="84" spans="1:18" s="3" customFormat="1" ht="13.5">
      <c r="A84" s="3">
        <f t="shared" si="6"/>
        <v>76</v>
      </c>
      <c r="B84" s="25" t="s">
        <v>40</v>
      </c>
      <c r="C84" s="3" t="s">
        <v>41</v>
      </c>
      <c r="D84" s="11" t="s">
        <v>6</v>
      </c>
      <c r="E84" s="75">
        <v>0</v>
      </c>
      <c r="F84" s="178">
        <v>0</v>
      </c>
      <c r="G84" s="76">
        <f t="shared" si="7"/>
        <v>0</v>
      </c>
      <c r="I84" s="25">
        <f t="shared" si="12"/>
        <v>0</v>
      </c>
      <c r="J84" s="3">
        <f t="shared" si="8"/>
        <v>0</v>
      </c>
      <c r="K84" s="3">
        <f>-J84</f>
        <v>0</v>
      </c>
      <c r="L84" s="26">
        <f t="shared" si="9"/>
        <v>0</v>
      </c>
      <c r="N84" s="25">
        <f t="shared" si="13"/>
        <v>0</v>
      </c>
      <c r="O84" s="3">
        <f t="shared" si="10"/>
        <v>0</v>
      </c>
      <c r="P84" s="3">
        <f>-O84</f>
        <v>0</v>
      </c>
      <c r="Q84" s="3">
        <v>0</v>
      </c>
      <c r="R84" s="26">
        <f t="shared" si="11"/>
        <v>0</v>
      </c>
    </row>
    <row r="85" spans="1:18" s="3" customFormat="1" ht="13.5">
      <c r="A85" s="3">
        <f t="shared" si="6"/>
        <v>77</v>
      </c>
      <c r="B85" s="88">
        <v>2834001</v>
      </c>
      <c r="C85" s="3" t="s">
        <v>32</v>
      </c>
      <c r="D85" s="11" t="s">
        <v>6</v>
      </c>
      <c r="E85" s="75">
        <v>0</v>
      </c>
      <c r="F85" s="178"/>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89"/>
      <c r="C87" s="9" t="s">
        <v>118</v>
      </c>
      <c r="D87" s="9"/>
      <c r="E87" s="68">
        <f>+SUM(E75:E86)</f>
        <v>18259290</v>
      </c>
      <c r="F87" s="9">
        <f>+SUM(F75:F86)</f>
        <v>18259289.630000003</v>
      </c>
      <c r="G87" s="80">
        <f t="shared" si="7"/>
        <v>0.9999999797363426</v>
      </c>
      <c r="H87" s="7"/>
      <c r="I87" s="68">
        <f>+SUM(I75:I86)</f>
        <v>18259290</v>
      </c>
      <c r="J87" s="9">
        <f>+SUM(J75:J86)</f>
        <v>18259289.630000003</v>
      </c>
      <c r="K87" s="9">
        <f>+SUM(K75:K86)</f>
        <v>-16630038.63</v>
      </c>
      <c r="L87" s="32">
        <f>+SUM(L75:L86)</f>
        <v>1629251</v>
      </c>
      <c r="M87" s="7"/>
      <c r="N87" s="68">
        <f>+SUM(N75:N86)</f>
        <v>18259290</v>
      </c>
      <c r="O87" s="9">
        <f>+SUM(O75:O86)</f>
        <v>18259289.630000003</v>
      </c>
      <c r="P87" s="9">
        <f>+SUM(P75:P86)</f>
        <v>-16630038.63</v>
      </c>
      <c r="Q87" s="9">
        <f>+SUM(Q75:Q86)</f>
        <v>0</v>
      </c>
      <c r="R87" s="32">
        <f>+SUM(R75:R86)</f>
        <v>1629251</v>
      </c>
    </row>
    <row r="88" s="3" customFormat="1" ht="13.5"/>
    <row r="89"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11.xml><?xml version="1.0" encoding="utf-8"?>
<worksheet xmlns="http://schemas.openxmlformats.org/spreadsheetml/2006/main" xmlns:r="http://schemas.openxmlformats.org/officeDocument/2006/relationships">
  <dimension ref="A1:J36"/>
  <sheetViews>
    <sheetView zoomScalePageLayoutView="0" workbookViewId="0" topLeftCell="A13">
      <selection activeCell="G8" sqref="G8"/>
    </sheetView>
  </sheetViews>
  <sheetFormatPr defaultColWidth="9.140625" defaultRowHeight="12.75"/>
  <cols>
    <col min="2" max="2" width="18.7109375" style="0" customWidth="1"/>
    <col min="3" max="9" width="16.7109375" style="0" customWidth="1"/>
  </cols>
  <sheetData>
    <row r="1" ht="12.75">
      <c r="B1" s="51" t="s">
        <v>176</v>
      </c>
    </row>
    <row r="2" ht="12.75">
      <c r="B2" s="51" t="s">
        <v>106</v>
      </c>
    </row>
    <row r="3" ht="12.75">
      <c r="B3" s="66" t="str">
        <f>"RATE YEAR ENDED DECEMBER 31, "&amp;2017</f>
        <v>RATE YEAR ENDED DECEMBER 31, 2017</v>
      </c>
    </row>
    <row r="4" spans="2:9" ht="12.75">
      <c r="B4" s="187"/>
      <c r="C4" s="187"/>
      <c r="D4" s="187"/>
      <c r="E4" s="187"/>
      <c r="F4" s="187"/>
      <c r="G4" s="187"/>
      <c r="H4" s="187"/>
      <c r="I4" s="187"/>
    </row>
    <row r="5" spans="2:9" ht="18.75" customHeight="1">
      <c r="B5" s="188"/>
      <c r="C5" s="188"/>
      <c r="D5" s="188"/>
      <c r="E5" s="188"/>
      <c r="F5" s="33"/>
      <c r="G5" s="33"/>
      <c r="H5" s="33"/>
      <c r="I5" s="33"/>
    </row>
    <row r="6" spans="1:9" ht="34.5" customHeight="1">
      <c r="A6" s="189" t="s">
        <v>105</v>
      </c>
      <c r="B6" s="189"/>
      <c r="C6" s="189"/>
      <c r="D6" s="189"/>
      <c r="E6" s="189"/>
      <c r="F6" s="189"/>
      <c r="G6" s="189"/>
      <c r="H6" s="189"/>
      <c r="I6" s="189"/>
    </row>
    <row r="7" spans="1:9" ht="34.5" customHeight="1">
      <c r="A7" s="50"/>
      <c r="B7" s="50"/>
      <c r="C7" s="50"/>
      <c r="D7" s="50"/>
      <c r="E7" s="50"/>
      <c r="F7" s="50"/>
      <c r="G7" s="50"/>
      <c r="H7" s="50"/>
      <c r="I7" s="50"/>
    </row>
    <row r="8" spans="1:9" ht="18.75" customHeight="1">
      <c r="A8" s="60" t="s">
        <v>124</v>
      </c>
      <c r="B8" s="50"/>
      <c r="C8" s="50"/>
      <c r="D8" s="50"/>
      <c r="E8" s="50"/>
      <c r="F8" s="50"/>
      <c r="G8" s="50"/>
      <c r="H8" s="50"/>
      <c r="I8" s="50"/>
    </row>
    <row r="9" spans="1:9" ht="18.75" customHeight="1">
      <c r="A9" s="50"/>
      <c r="B9" s="50"/>
      <c r="D9" s="50"/>
      <c r="E9" s="190" t="s">
        <v>114</v>
      </c>
      <c r="F9" s="190"/>
      <c r="G9" s="50"/>
      <c r="H9" s="50"/>
      <c r="I9" s="50"/>
    </row>
    <row r="10" spans="1:9" ht="18.75" customHeight="1">
      <c r="A10" s="38">
        <v>1</v>
      </c>
      <c r="B10" s="59" t="s">
        <v>122</v>
      </c>
      <c r="C10" s="59"/>
      <c r="D10" s="59"/>
      <c r="E10" s="59" t="str">
        <f>"ADIT Forecast Line "&amp;OTCo!A67&amp;" , Col. "&amp;OTCo!O64</f>
        <v>ADIT Forecast Line 59 , Col. (I)</v>
      </c>
      <c r="F10" s="50"/>
      <c r="G10" s="61">
        <f>+OTCo!O67</f>
        <v>416636985.67985666</v>
      </c>
      <c r="H10" s="50"/>
      <c r="I10" s="50"/>
    </row>
    <row r="11" spans="1:9" ht="18.75" customHeight="1">
      <c r="A11" s="38">
        <f>+A10+1</f>
        <v>2</v>
      </c>
      <c r="B11" s="59" t="s">
        <v>128</v>
      </c>
      <c r="C11" s="59"/>
      <c r="D11" s="59"/>
      <c r="E11" s="59" t="str">
        <f>"ADIT Forecast Line "&amp;OTCo!A67&amp;" , Col. "&amp;OTCo!J64</f>
        <v>ADIT Forecast Line 59 , Col. (E)</v>
      </c>
      <c r="F11" s="50"/>
      <c r="G11" s="61">
        <f>+OTCo!J67</f>
        <v>351380016.73</v>
      </c>
      <c r="H11" s="50"/>
      <c r="I11" s="50"/>
    </row>
    <row r="12" spans="1:9" ht="18.75" customHeight="1">
      <c r="A12" s="38">
        <f>+A11+1</f>
        <v>3</v>
      </c>
      <c r="B12" s="59" t="s">
        <v>121</v>
      </c>
      <c r="C12" s="59"/>
      <c r="D12" s="59"/>
      <c r="E12" s="50" t="str">
        <f>"Line "&amp;A10&amp;" less Line "&amp;A11</f>
        <v>Line 1 less Line 2</v>
      </c>
      <c r="F12" s="50"/>
      <c r="G12" s="62">
        <f>+G10-G11</f>
        <v>65256968.94985664</v>
      </c>
      <c r="H12" s="50"/>
      <c r="I12" s="50"/>
    </row>
    <row r="13" spans="1:9" ht="18.75" customHeight="1">
      <c r="A13" s="38">
        <f>+A12+1</f>
        <v>4</v>
      </c>
      <c r="B13" s="59" t="s">
        <v>123</v>
      </c>
      <c r="C13" s="59"/>
      <c r="D13" s="59"/>
      <c r="E13" s="50" t="str">
        <f>"Line "&amp;A12&amp;" / 12"</f>
        <v>Line 3 / 12</v>
      </c>
      <c r="F13" s="50"/>
      <c r="G13" s="61">
        <f>+G12/12</f>
        <v>5438080.745821387</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126</v>
      </c>
      <c r="D18" s="47" t="s">
        <v>96</v>
      </c>
      <c r="E18" s="47" t="s">
        <v>167</v>
      </c>
      <c r="F18" s="47" t="s">
        <v>97</v>
      </c>
      <c r="G18" s="47" t="s">
        <v>98</v>
      </c>
      <c r="H18" s="46" t="s">
        <v>95</v>
      </c>
      <c r="I18" s="47" t="s">
        <v>99</v>
      </c>
      <c r="J18"/>
    </row>
    <row r="19" spans="1:9" ht="12.75">
      <c r="A19" s="38">
        <f>+A13+1</f>
        <v>5</v>
      </c>
      <c r="B19" s="33" t="s">
        <v>89</v>
      </c>
      <c r="C19" s="48">
        <f>+G11</f>
        <v>351380016.73</v>
      </c>
      <c r="D19" s="39">
        <f>C19</f>
        <v>351380016.73</v>
      </c>
      <c r="E19" s="33"/>
      <c r="F19" s="63">
        <v>365</v>
      </c>
      <c r="G19" s="40">
        <f>F19/$F$19</f>
        <v>1</v>
      </c>
      <c r="H19" s="39">
        <f>C19*G19</f>
        <v>351380016.73</v>
      </c>
      <c r="I19" s="39">
        <f>H19</f>
        <v>351380016.73</v>
      </c>
    </row>
    <row r="20" spans="1:9" ht="12.75">
      <c r="A20" s="38">
        <f>+A19+1</f>
        <v>6</v>
      </c>
      <c r="B20" s="33" t="s">
        <v>77</v>
      </c>
      <c r="C20" s="48">
        <f>+G13</f>
        <v>5438080.745821387</v>
      </c>
      <c r="D20" s="39">
        <f>D19+C20</f>
        <v>356818097.4758214</v>
      </c>
      <c r="E20" s="63">
        <v>31</v>
      </c>
      <c r="F20" s="33">
        <v>335</v>
      </c>
      <c r="G20" s="40">
        <f aca="true" t="shared" si="0" ref="G20:G31">F20/$F$19</f>
        <v>0.9178082191780822</v>
      </c>
      <c r="H20" s="39">
        <f aca="true" t="shared" si="1" ref="H20:H31">C20*G20</f>
        <v>4991115.205068944</v>
      </c>
      <c r="I20" s="39">
        <f>I19+H20</f>
        <v>356371131.93506896</v>
      </c>
    </row>
    <row r="21" spans="1:9" ht="12.75">
      <c r="A21" s="38">
        <f aca="true" t="shared" si="2" ref="A21:A35">+A20+1</f>
        <v>7</v>
      </c>
      <c r="B21" s="33" t="s">
        <v>78</v>
      </c>
      <c r="C21" s="48">
        <f>+C$20</f>
        <v>5438080.745821387</v>
      </c>
      <c r="D21" s="39">
        <f>D20+C21</f>
        <v>362256178.22164273</v>
      </c>
      <c r="E21" s="63">
        <v>28</v>
      </c>
      <c r="F21" s="33">
        <v>307</v>
      </c>
      <c r="G21" s="40">
        <f t="shared" si="0"/>
        <v>0.8410958904109589</v>
      </c>
      <c r="H21" s="39">
        <f t="shared" si="1"/>
        <v>4573947.367033331</v>
      </c>
      <c r="I21" s="39">
        <f aca="true" t="shared" si="3" ref="I21:I31">I20+H21</f>
        <v>360945079.30210227</v>
      </c>
    </row>
    <row r="22" spans="1:9" ht="12.75">
      <c r="A22" s="38">
        <f t="shared" si="2"/>
        <v>8</v>
      </c>
      <c r="B22" s="33" t="s">
        <v>79</v>
      </c>
      <c r="C22" s="48">
        <f aca="true" t="shared" si="4" ref="C22:C31">+C$20</f>
        <v>5438080.745821387</v>
      </c>
      <c r="D22" s="39">
        <f aca="true" t="shared" si="5" ref="D22:D31">D21+C22</f>
        <v>367694258.9674641</v>
      </c>
      <c r="E22" s="63">
        <v>31</v>
      </c>
      <c r="F22" s="33">
        <v>276</v>
      </c>
      <c r="G22" s="40">
        <f t="shared" si="0"/>
        <v>0.7561643835616438</v>
      </c>
      <c r="H22" s="39">
        <f t="shared" si="1"/>
        <v>4112082.974922473</v>
      </c>
      <c r="I22" s="39">
        <f t="shared" si="3"/>
        <v>365057162.27702475</v>
      </c>
    </row>
    <row r="23" spans="1:9" ht="12.75">
      <c r="A23" s="38">
        <f t="shared" si="2"/>
        <v>9</v>
      </c>
      <c r="B23" s="33" t="s">
        <v>80</v>
      </c>
      <c r="C23" s="48">
        <f t="shared" si="4"/>
        <v>5438080.745821387</v>
      </c>
      <c r="D23" s="39">
        <f t="shared" si="5"/>
        <v>373132339.71328545</v>
      </c>
      <c r="E23" s="63">
        <v>30</v>
      </c>
      <c r="F23" s="33">
        <v>246</v>
      </c>
      <c r="G23" s="40">
        <f t="shared" si="0"/>
        <v>0.673972602739726</v>
      </c>
      <c r="H23" s="39">
        <f t="shared" si="1"/>
        <v>3665117.4341700305</v>
      </c>
      <c r="I23" s="39">
        <f t="shared" si="3"/>
        <v>368722279.71119475</v>
      </c>
    </row>
    <row r="24" spans="1:9" ht="12.75">
      <c r="A24" s="38">
        <f t="shared" si="2"/>
        <v>10</v>
      </c>
      <c r="B24" s="33" t="s">
        <v>81</v>
      </c>
      <c r="C24" s="48">
        <f t="shared" si="4"/>
        <v>5438080.745821387</v>
      </c>
      <c r="D24" s="39">
        <f t="shared" si="5"/>
        <v>378570420.4591068</v>
      </c>
      <c r="E24" s="63">
        <v>31</v>
      </c>
      <c r="F24" s="33">
        <v>215</v>
      </c>
      <c r="G24" s="40">
        <f t="shared" si="0"/>
        <v>0.589041095890411</v>
      </c>
      <c r="H24" s="39">
        <f t="shared" si="1"/>
        <v>3203253.042059173</v>
      </c>
      <c r="I24" s="39">
        <f>I23+H24</f>
        <v>371925532.75325394</v>
      </c>
    </row>
    <row r="25" spans="1:9" ht="12.75">
      <c r="A25" s="38">
        <f t="shared" si="2"/>
        <v>11</v>
      </c>
      <c r="B25" s="33" t="s">
        <v>82</v>
      </c>
      <c r="C25" s="48">
        <f t="shared" si="4"/>
        <v>5438080.745821387</v>
      </c>
      <c r="D25" s="39">
        <f t="shared" si="5"/>
        <v>384008501.20492816</v>
      </c>
      <c r="E25" s="63">
        <v>30</v>
      </c>
      <c r="F25" s="33">
        <v>185</v>
      </c>
      <c r="G25" s="40">
        <f t="shared" si="0"/>
        <v>0.5068493150684932</v>
      </c>
      <c r="H25" s="39">
        <f t="shared" si="1"/>
        <v>2756287.5013067303</v>
      </c>
      <c r="I25" s="39">
        <f>I24+H25</f>
        <v>374681820.25456065</v>
      </c>
    </row>
    <row r="26" spans="1:9" ht="12.75">
      <c r="A26" s="38">
        <f t="shared" si="2"/>
        <v>12</v>
      </c>
      <c r="B26" s="33" t="s">
        <v>83</v>
      </c>
      <c r="C26" s="48">
        <f t="shared" si="4"/>
        <v>5438080.745821387</v>
      </c>
      <c r="D26" s="39">
        <f t="shared" si="5"/>
        <v>389446581.9507495</v>
      </c>
      <c r="E26" s="63">
        <v>31</v>
      </c>
      <c r="F26" s="33">
        <v>154</v>
      </c>
      <c r="G26" s="40">
        <f t="shared" si="0"/>
        <v>0.42191780821917807</v>
      </c>
      <c r="H26" s="39">
        <f t="shared" si="1"/>
        <v>2294423.1091958727</v>
      </c>
      <c r="I26" s="39">
        <f t="shared" si="3"/>
        <v>376976243.36375654</v>
      </c>
    </row>
    <row r="27" spans="1:9" ht="12.75">
      <c r="A27" s="38">
        <f t="shared" si="2"/>
        <v>13</v>
      </c>
      <c r="B27" s="33" t="s">
        <v>84</v>
      </c>
      <c r="C27" s="48">
        <f t="shared" si="4"/>
        <v>5438080.745821387</v>
      </c>
      <c r="D27" s="39">
        <f t="shared" si="5"/>
        <v>394884662.6965709</v>
      </c>
      <c r="E27" s="63">
        <v>31</v>
      </c>
      <c r="F27" s="33">
        <v>123</v>
      </c>
      <c r="G27" s="40">
        <f t="shared" si="0"/>
        <v>0.336986301369863</v>
      </c>
      <c r="H27" s="39">
        <f t="shared" si="1"/>
        <v>1832558.7170850153</v>
      </c>
      <c r="I27" s="39">
        <f t="shared" si="3"/>
        <v>378808802.08084154</v>
      </c>
    </row>
    <row r="28" spans="1:9" ht="12.75">
      <c r="A28" s="38">
        <f t="shared" si="2"/>
        <v>14</v>
      </c>
      <c r="B28" s="33" t="s">
        <v>85</v>
      </c>
      <c r="C28" s="48">
        <f t="shared" si="4"/>
        <v>5438080.745821387</v>
      </c>
      <c r="D28" s="39">
        <f t="shared" si="5"/>
        <v>400322743.44239223</v>
      </c>
      <c r="E28" s="63">
        <v>30</v>
      </c>
      <c r="F28" s="33">
        <v>93</v>
      </c>
      <c r="G28" s="40">
        <f t="shared" si="0"/>
        <v>0.2547945205479452</v>
      </c>
      <c r="H28" s="39">
        <f t="shared" si="1"/>
        <v>1385593.1763325725</v>
      </c>
      <c r="I28" s="39">
        <f t="shared" si="3"/>
        <v>380194395.25717413</v>
      </c>
    </row>
    <row r="29" spans="1:9" ht="12.75">
      <c r="A29" s="38">
        <f t="shared" si="2"/>
        <v>15</v>
      </c>
      <c r="B29" s="33" t="s">
        <v>86</v>
      </c>
      <c r="C29" s="48">
        <f t="shared" si="4"/>
        <v>5438080.745821387</v>
      </c>
      <c r="D29" s="39">
        <f t="shared" si="5"/>
        <v>405760824.1882136</v>
      </c>
      <c r="E29" s="63">
        <v>31</v>
      </c>
      <c r="F29" s="33">
        <v>62</v>
      </c>
      <c r="G29" s="40">
        <f t="shared" si="0"/>
        <v>0.16986301369863013</v>
      </c>
      <c r="H29" s="39">
        <f t="shared" si="1"/>
        <v>923728.784221715</v>
      </c>
      <c r="I29" s="39">
        <f t="shared" si="3"/>
        <v>381118124.04139584</v>
      </c>
    </row>
    <row r="30" spans="1:9" ht="12.75">
      <c r="A30" s="38">
        <f t="shared" si="2"/>
        <v>16</v>
      </c>
      <c r="B30" s="33" t="s">
        <v>87</v>
      </c>
      <c r="C30" s="48">
        <f t="shared" si="4"/>
        <v>5438080.745821387</v>
      </c>
      <c r="D30" s="39">
        <f t="shared" si="5"/>
        <v>411198904.93403494</v>
      </c>
      <c r="E30" s="63">
        <v>30</v>
      </c>
      <c r="F30" s="33">
        <v>32</v>
      </c>
      <c r="G30" s="40">
        <f t="shared" si="0"/>
        <v>0.08767123287671233</v>
      </c>
      <c r="H30" s="39">
        <f t="shared" si="1"/>
        <v>476763.2434692723</v>
      </c>
      <c r="I30" s="39">
        <f t="shared" si="3"/>
        <v>381594887.28486514</v>
      </c>
    </row>
    <row r="31" spans="1:9" ht="12.75">
      <c r="A31" s="38">
        <f t="shared" si="2"/>
        <v>17</v>
      </c>
      <c r="B31" s="33" t="s">
        <v>88</v>
      </c>
      <c r="C31" s="48">
        <f t="shared" si="4"/>
        <v>5438080.745821387</v>
      </c>
      <c r="D31" s="39">
        <f t="shared" si="5"/>
        <v>416636985.6798563</v>
      </c>
      <c r="E31" s="63">
        <v>31</v>
      </c>
      <c r="F31" s="33">
        <f>F30-E31</f>
        <v>1</v>
      </c>
      <c r="G31" s="40">
        <f t="shared" si="0"/>
        <v>0.0027397260273972603</v>
      </c>
      <c r="H31" s="39">
        <f t="shared" si="1"/>
        <v>14898.851358414759</v>
      </c>
      <c r="I31" s="39">
        <f t="shared" si="3"/>
        <v>381609786.13622355</v>
      </c>
    </row>
    <row r="32" spans="1:9" ht="12.75">
      <c r="A32" s="38">
        <f t="shared" si="2"/>
        <v>18</v>
      </c>
      <c r="B32" s="33"/>
      <c r="C32" s="33"/>
      <c r="D32" s="33"/>
      <c r="E32" s="33"/>
      <c r="F32" s="33"/>
      <c r="G32" s="33"/>
      <c r="H32" s="41"/>
      <c r="I32" s="33"/>
    </row>
    <row r="33" spans="1:9" ht="12.75">
      <c r="A33" s="38">
        <f t="shared" si="2"/>
        <v>19</v>
      </c>
      <c r="B33" s="33" t="s">
        <v>125</v>
      </c>
      <c r="C33" s="33"/>
      <c r="D33" s="42">
        <f>+D31</f>
        <v>416636985.6798563</v>
      </c>
      <c r="E33" s="33"/>
      <c r="F33" s="33"/>
      <c r="G33" s="33"/>
      <c r="H33" s="33"/>
      <c r="I33" s="42">
        <f>+I31</f>
        <v>381609786.13622355</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-35027199.543632746</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O214"/>
  <sheetViews>
    <sheetView zoomScale="75" zoomScaleNormal="75" zoomScaleSheetLayoutView="100" zoomScalePageLayoutView="0" workbookViewId="0" topLeftCell="A10">
      <selection activeCell="G44" sqref="G44"/>
    </sheetView>
  </sheetViews>
  <sheetFormatPr defaultColWidth="9.140625" defaultRowHeight="12.75"/>
  <cols>
    <col min="1" max="1" width="9.140625" style="98" customWidth="1"/>
    <col min="2" max="2" width="0.85546875" style="103" customWidth="1"/>
    <col min="3" max="3" width="41.57421875" style="98" customWidth="1"/>
    <col min="4" max="4" width="27.140625" style="98" customWidth="1"/>
    <col min="5" max="5" width="23.140625" style="98" customWidth="1"/>
    <col min="6" max="6" width="3.140625" style="98" customWidth="1"/>
    <col min="7" max="7" width="24.57421875" style="98" customWidth="1"/>
    <col min="8" max="8" width="2.8515625" style="98" customWidth="1"/>
    <col min="9" max="9" width="20.8515625" style="98" customWidth="1"/>
    <col min="10" max="10" width="4.7109375" style="98" customWidth="1"/>
    <col min="11" max="11" width="18.00390625" style="98" bestFit="1" customWidth="1"/>
    <col min="12" max="12" width="20.421875" style="98" customWidth="1"/>
    <col min="13" max="15" width="9.140625" style="98" customWidth="1"/>
    <col min="16" max="16" width="10.00390625" style="98" bestFit="1" customWidth="1"/>
    <col min="17" max="17" width="17.7109375" style="98" customWidth="1"/>
    <col min="18" max="18" width="15.57421875" style="98" bestFit="1" customWidth="1"/>
    <col min="19" max="16384" width="9.140625" style="98" customWidth="1"/>
  </cols>
  <sheetData>
    <row r="1" spans="1:11" ht="15">
      <c r="A1" s="191" t="s">
        <v>138</v>
      </c>
      <c r="B1" s="191"/>
      <c r="C1" s="191"/>
      <c r="D1" s="191"/>
      <c r="E1" s="191"/>
      <c r="F1" s="191"/>
      <c r="G1" s="191"/>
      <c r="H1" s="191"/>
      <c r="I1" s="191"/>
      <c r="J1" s="97"/>
      <c r="K1" s="97"/>
    </row>
    <row r="2" spans="1:11" ht="15">
      <c r="A2" s="192" t="str">
        <f>"Cost of Service Formula Rate Using Actual/Projected FF1 Balances"</f>
        <v>Cost of Service Formula Rate Using Actual/Projected FF1 Balances</v>
      </c>
      <c r="B2" s="192"/>
      <c r="C2" s="192"/>
      <c r="D2" s="192"/>
      <c r="E2" s="192"/>
      <c r="F2" s="192"/>
      <c r="G2" s="192"/>
      <c r="H2" s="192"/>
      <c r="I2" s="192"/>
      <c r="J2" s="100"/>
      <c r="K2" s="100"/>
    </row>
    <row r="3" spans="1:11" ht="15">
      <c r="A3" s="192" t="s">
        <v>139</v>
      </c>
      <c r="B3" s="192"/>
      <c r="C3" s="192"/>
      <c r="D3" s="192"/>
      <c r="E3" s="192"/>
      <c r="F3" s="192"/>
      <c r="G3" s="192"/>
      <c r="H3" s="192"/>
      <c r="I3" s="192"/>
      <c r="J3" s="99"/>
      <c r="K3" s="99"/>
    </row>
    <row r="4" spans="1:13" ht="15">
      <c r="A4" s="192" t="s">
        <v>179</v>
      </c>
      <c r="B4" s="192"/>
      <c r="C4" s="192"/>
      <c r="D4" s="192"/>
      <c r="E4" s="192"/>
      <c r="F4" s="192"/>
      <c r="G4" s="192"/>
      <c r="H4" s="192"/>
      <c r="I4" s="192"/>
      <c r="J4" s="101"/>
      <c r="K4" s="101"/>
      <c r="L4" s="102"/>
      <c r="M4" s="102"/>
    </row>
    <row r="5" spans="3:4" ht="12.75">
      <c r="C5" s="104"/>
      <c r="D5" s="104"/>
    </row>
    <row r="6" spans="3:15" ht="12.75">
      <c r="C6" s="105" t="s">
        <v>61</v>
      </c>
      <c r="D6" s="105" t="s">
        <v>62</v>
      </c>
      <c r="E6" s="105" t="s">
        <v>108</v>
      </c>
      <c r="G6" s="105" t="s">
        <v>91</v>
      </c>
      <c r="I6" s="105" t="s">
        <v>92</v>
      </c>
      <c r="J6" s="105"/>
      <c r="K6" s="105"/>
      <c r="L6" s="105"/>
      <c r="M6" s="102"/>
      <c r="N6" s="102"/>
      <c r="O6" s="102"/>
    </row>
    <row r="7" spans="1:15" ht="12.75">
      <c r="A7" s="106"/>
      <c r="I7" s="107"/>
      <c r="J7" s="102"/>
      <c r="K7" s="102"/>
      <c r="L7" s="102"/>
      <c r="M7" s="102"/>
      <c r="N7" s="102"/>
      <c r="O7" s="102"/>
    </row>
    <row r="8" spans="1:15" ht="12.75" customHeight="1">
      <c r="A8" s="108" t="s">
        <v>93</v>
      </c>
      <c r="C8" s="109"/>
      <c r="D8" s="109"/>
      <c r="E8" s="193" t="s">
        <v>160</v>
      </c>
      <c r="F8" s="110"/>
      <c r="G8" s="193" t="s">
        <v>161</v>
      </c>
      <c r="H8" s="110"/>
      <c r="I8" s="195" t="s">
        <v>162</v>
      </c>
      <c r="J8" s="102"/>
      <c r="K8" s="102"/>
      <c r="L8" s="102"/>
      <c r="M8" s="102"/>
      <c r="N8" s="102"/>
      <c r="O8" s="102"/>
    </row>
    <row r="9" spans="1:15" ht="12.75">
      <c r="A9" s="108" t="s">
        <v>140</v>
      </c>
      <c r="B9" s="111"/>
      <c r="C9" s="108" t="s">
        <v>141</v>
      </c>
      <c r="D9" s="108" t="s">
        <v>114</v>
      </c>
      <c r="E9" s="194"/>
      <c r="F9" s="112"/>
      <c r="G9" s="194"/>
      <c r="H9" s="113"/>
      <c r="I9" s="194"/>
      <c r="J9" s="102"/>
      <c r="K9" s="102"/>
      <c r="L9" s="102"/>
      <c r="M9" s="102"/>
      <c r="N9" s="102"/>
      <c r="O9" s="102"/>
    </row>
    <row r="10" spans="1:11" ht="12.75">
      <c r="A10" s="106"/>
      <c r="C10" s="104"/>
      <c r="D10" s="104"/>
      <c r="G10" s="114"/>
      <c r="J10" s="115"/>
      <c r="K10" s="115"/>
    </row>
    <row r="11" spans="1:11" ht="12.75">
      <c r="A11" s="106"/>
      <c r="C11" s="104"/>
      <c r="D11" s="104"/>
      <c r="J11" s="115"/>
      <c r="K11" s="115"/>
    </row>
    <row r="12" spans="1:11" ht="12.75">
      <c r="A12" s="106"/>
      <c r="C12" s="104"/>
      <c r="D12" s="104"/>
      <c r="J12" s="115"/>
      <c r="K12" s="115"/>
    </row>
    <row r="13" spans="1:11" ht="15">
      <c r="A13" s="106">
        <v>1</v>
      </c>
      <c r="C13" s="116" t="s">
        <v>142</v>
      </c>
      <c r="D13" s="116"/>
      <c r="J13" s="115"/>
      <c r="K13" s="115"/>
    </row>
    <row r="14" spans="1:11" ht="15">
      <c r="A14" s="106"/>
      <c r="C14" s="116"/>
      <c r="D14" s="116"/>
      <c r="H14" s="102"/>
      <c r="J14" s="115"/>
      <c r="K14" s="115"/>
    </row>
    <row r="15" spans="1:11" ht="12.75">
      <c r="A15" s="106">
        <f>+A13+1</f>
        <v>2</v>
      </c>
      <c r="C15" s="117" t="s">
        <v>143</v>
      </c>
      <c r="D15" s="118" t="s">
        <v>144</v>
      </c>
      <c r="E15" s="142">
        <f>OTCo!N62</f>
        <v>0</v>
      </c>
      <c r="G15" s="142">
        <f>OTCo!I62</f>
        <v>0</v>
      </c>
      <c r="H15" s="102"/>
      <c r="I15" s="119">
        <f>IF(G15="",0,(E15+G15)/2)</f>
        <v>0</v>
      </c>
      <c r="J15" s="115"/>
      <c r="K15" s="115"/>
    </row>
    <row r="16" spans="1:11" ht="12.75">
      <c r="A16" s="106">
        <f>+A15+1</f>
        <v>3</v>
      </c>
      <c r="C16" s="117" t="s">
        <v>145</v>
      </c>
      <c r="D16" s="120" t="s">
        <v>146</v>
      </c>
      <c r="E16" s="142">
        <v>0</v>
      </c>
      <c r="G16" s="142">
        <v>0</v>
      </c>
      <c r="H16" s="102"/>
      <c r="I16" s="119">
        <f>IF(G16="",0,(E16+G16)/2)</f>
        <v>0</v>
      </c>
      <c r="J16" s="115"/>
      <c r="K16" s="115"/>
    </row>
    <row r="17" spans="1:11" ht="15">
      <c r="A17" s="106">
        <f>+A16+1</f>
        <v>4</v>
      </c>
      <c r="C17" s="117" t="s">
        <v>147</v>
      </c>
      <c r="D17" s="120" t="s">
        <v>146</v>
      </c>
      <c r="E17" s="143">
        <f>E15-E16-E18</f>
        <v>0</v>
      </c>
      <c r="G17" s="143">
        <f>G15-G16-G18</f>
        <v>0</v>
      </c>
      <c r="I17" s="121">
        <f>IF(G17="",0,(E17+G17)/2)</f>
        <v>0</v>
      </c>
      <c r="J17" s="115"/>
      <c r="K17" s="115"/>
    </row>
    <row r="18" spans="1:11" ht="12.75">
      <c r="A18" s="106">
        <f>+A17+1</f>
        <v>5</v>
      </c>
      <c r="C18" s="117" t="s">
        <v>148</v>
      </c>
      <c r="D18" s="122" t="str">
        <f>"Ln "&amp;A15&amp;" - ln "&amp;A16&amp;" - ln "&amp;A17&amp;""</f>
        <v>Ln 2 - ln 3 - ln 4</v>
      </c>
      <c r="E18" s="123">
        <f>OTCo!R62</f>
        <v>0</v>
      </c>
      <c r="G18" s="123">
        <f>OTCo!L62</f>
        <v>0</v>
      </c>
      <c r="I18" s="119">
        <f>+I15-I16-I17</f>
        <v>0</v>
      </c>
      <c r="J18" s="115"/>
      <c r="K18" s="115"/>
    </row>
    <row r="19" spans="1:11" ht="12.75">
      <c r="A19" s="106"/>
      <c r="C19" s="117"/>
      <c r="D19" s="122"/>
      <c r="J19" s="115"/>
      <c r="K19" s="115"/>
    </row>
    <row r="20" spans="1:11" ht="12.75">
      <c r="A20" s="106"/>
      <c r="C20" s="117"/>
      <c r="D20" s="122"/>
      <c r="J20" s="115"/>
      <c r="K20" s="115"/>
    </row>
    <row r="21" spans="1:11" ht="15">
      <c r="A21" s="106">
        <f>+A18+1</f>
        <v>6</v>
      </c>
      <c r="C21" s="116" t="s">
        <v>149</v>
      </c>
      <c r="D21" s="122"/>
      <c r="J21" s="115"/>
      <c r="K21" s="115"/>
    </row>
    <row r="22" spans="1:11" ht="12.75">
      <c r="A22" s="106"/>
      <c r="C22" s="117"/>
      <c r="D22" s="122"/>
      <c r="J22" s="115"/>
      <c r="K22" s="115"/>
    </row>
    <row r="23" spans="1:11" ht="12.75">
      <c r="A23" s="106">
        <f>+A21+1</f>
        <v>7</v>
      </c>
      <c r="C23" s="117" t="s">
        <v>143</v>
      </c>
      <c r="D23" s="118" t="s">
        <v>150</v>
      </c>
      <c r="E23" s="142">
        <f>OTCo!N71</f>
        <v>447521343</v>
      </c>
      <c r="G23" s="142">
        <f>OTCo!I71</f>
        <v>382264374</v>
      </c>
      <c r="H23" s="102"/>
      <c r="I23" s="119">
        <f>IF(G23="",0,(E23+G23)/2)</f>
        <v>414892858.5</v>
      </c>
      <c r="J23" s="115"/>
      <c r="K23" s="115"/>
    </row>
    <row r="24" spans="1:11" ht="12.75">
      <c r="A24" s="106">
        <f>+A23+1</f>
        <v>8</v>
      </c>
      <c r="C24" s="117" t="s">
        <v>145</v>
      </c>
      <c r="D24" s="120" t="s">
        <v>146</v>
      </c>
      <c r="E24" s="142">
        <v>0</v>
      </c>
      <c r="G24" s="142">
        <v>0</v>
      </c>
      <c r="H24" s="102"/>
      <c r="I24" s="119">
        <f>IF(G24="",0,(E24+G24)/2)</f>
        <v>0</v>
      </c>
      <c r="J24" s="115"/>
      <c r="K24" s="115"/>
    </row>
    <row r="25" spans="1:11" ht="15">
      <c r="A25" s="106">
        <f>+A24+1</f>
        <v>9</v>
      </c>
      <c r="C25" s="117" t="s">
        <v>147</v>
      </c>
      <c r="D25" s="120" t="s">
        <v>146</v>
      </c>
      <c r="E25" s="143">
        <f>E23-E24-E26</f>
        <v>65911556.863776445</v>
      </c>
      <c r="G25" s="143">
        <f>G23-G24-G26</f>
        <v>30884357.26999998</v>
      </c>
      <c r="I25" s="121">
        <f>IF(G25="",0,(E25+G25)/2)</f>
        <v>48397957.06688821</v>
      </c>
      <c r="J25" s="115"/>
      <c r="K25" s="115"/>
    </row>
    <row r="26" spans="1:11" ht="12.75">
      <c r="A26" s="106">
        <f>+A25+1</f>
        <v>10</v>
      </c>
      <c r="C26" s="117" t="s">
        <v>148</v>
      </c>
      <c r="D26" s="122" t="str">
        <f>"Ln "&amp;A23&amp;" - ln "&amp;A24&amp;" - ln "&amp;A25&amp;""</f>
        <v>Ln 7 - ln 8 - ln 9</v>
      </c>
      <c r="E26" s="123">
        <f>OTCo!R71</f>
        <v>381609786.13622355</v>
      </c>
      <c r="G26" s="123">
        <f>OTCo!L71</f>
        <v>351380016.73</v>
      </c>
      <c r="I26" s="119">
        <f>+I23-I24-I25</f>
        <v>366494901.4331118</v>
      </c>
      <c r="J26" s="115"/>
      <c r="K26" s="115" t="s">
        <v>151</v>
      </c>
    </row>
    <row r="27" spans="1:11" ht="12.75">
      <c r="A27" s="106"/>
      <c r="C27" s="117"/>
      <c r="D27" s="122"/>
      <c r="J27" s="115"/>
      <c r="K27" s="115"/>
    </row>
    <row r="28" spans="1:11" ht="12.75">
      <c r="A28" s="106"/>
      <c r="C28" s="117"/>
      <c r="D28" s="122"/>
      <c r="E28" s="124"/>
      <c r="G28" s="124"/>
      <c r="J28" s="115"/>
      <c r="K28" s="115"/>
    </row>
    <row r="29" spans="1:11" ht="15">
      <c r="A29" s="106">
        <f>+A26+1</f>
        <v>11</v>
      </c>
      <c r="C29" s="116" t="s">
        <v>152</v>
      </c>
      <c r="D29" s="122"/>
      <c r="J29" s="115"/>
      <c r="K29" s="115"/>
    </row>
    <row r="30" spans="1:11" ht="15">
      <c r="A30" s="106"/>
      <c r="C30" s="116"/>
      <c r="D30" s="122"/>
      <c r="J30" s="115"/>
      <c r="K30" s="115"/>
    </row>
    <row r="31" spans="1:11" ht="12.75">
      <c r="A31" s="106">
        <f>+A29+1</f>
        <v>12</v>
      </c>
      <c r="C31" s="117" t="s">
        <v>143</v>
      </c>
      <c r="D31" s="118" t="s">
        <v>153</v>
      </c>
      <c r="E31" s="142">
        <f>OTCo!N87</f>
        <v>18259290</v>
      </c>
      <c r="G31" s="142">
        <f>OTCo!I87</f>
        <v>18259290</v>
      </c>
      <c r="H31" s="102"/>
      <c r="I31" s="119">
        <f>IF(G31="",0,(E31+G31)/2)</f>
        <v>18259290</v>
      </c>
      <c r="J31" s="115"/>
      <c r="K31" s="115"/>
    </row>
    <row r="32" spans="1:11" ht="12.75">
      <c r="A32" s="106">
        <f>+A31+1</f>
        <v>13</v>
      </c>
      <c r="C32" s="117" t="s">
        <v>145</v>
      </c>
      <c r="D32" s="120" t="s">
        <v>146</v>
      </c>
      <c r="E32" s="142">
        <v>0</v>
      </c>
      <c r="G32" s="142">
        <v>0</v>
      </c>
      <c r="H32" s="102"/>
      <c r="I32" s="119">
        <f>IF(G32="",0,(E32+G32)/2)</f>
        <v>0</v>
      </c>
      <c r="J32" s="115"/>
      <c r="K32" s="115"/>
    </row>
    <row r="33" spans="1:11" ht="15">
      <c r="A33" s="106">
        <f>+A32+1</f>
        <v>14</v>
      </c>
      <c r="C33" s="117" t="s">
        <v>147</v>
      </c>
      <c r="D33" s="120" t="s">
        <v>146</v>
      </c>
      <c r="E33" s="143">
        <f>E31-E32-E34</f>
        <v>16630039</v>
      </c>
      <c r="G33" s="143">
        <f>G31-G32-G34</f>
        <v>16630039</v>
      </c>
      <c r="I33" s="121">
        <f>IF(G33="",0,(E33+G33)/2)</f>
        <v>16630039</v>
      </c>
      <c r="J33" s="115"/>
      <c r="K33" s="115"/>
    </row>
    <row r="34" spans="1:11" ht="12.75">
      <c r="A34" s="106">
        <f>+A33+1</f>
        <v>15</v>
      </c>
      <c r="C34" s="117" t="s">
        <v>148</v>
      </c>
      <c r="D34" s="122" t="str">
        <f>"Ln "&amp;A31&amp;" - ln "&amp;A32&amp;" - ln "&amp;A33&amp;""</f>
        <v>Ln 12 - ln 13 - ln 14</v>
      </c>
      <c r="E34" s="123">
        <f>OTCo!R87</f>
        <v>1629251</v>
      </c>
      <c r="G34" s="123">
        <f>OTCo!L87</f>
        <v>1629251</v>
      </c>
      <c r="I34" s="119">
        <f>+I31-I32-I33</f>
        <v>1629251</v>
      </c>
      <c r="J34" s="115"/>
      <c r="K34" s="115"/>
    </row>
    <row r="35" spans="1:11" ht="15">
      <c r="A35" s="106"/>
      <c r="C35" s="116"/>
      <c r="D35" s="122"/>
      <c r="J35" s="115"/>
      <c r="K35" s="115"/>
    </row>
    <row r="36" spans="1:11" ht="12.75">
      <c r="A36" s="106"/>
      <c r="C36" s="117"/>
      <c r="D36" s="122"/>
      <c r="J36" s="115"/>
      <c r="K36" s="115"/>
    </row>
    <row r="37" spans="1:11" ht="15">
      <c r="A37" s="106">
        <f>+A34+1</f>
        <v>16</v>
      </c>
      <c r="C37" s="116" t="s">
        <v>154</v>
      </c>
      <c r="D37" s="122"/>
      <c r="J37" s="115"/>
      <c r="K37" s="115"/>
    </row>
    <row r="38" spans="1:11" ht="12.75">
      <c r="A38" s="106"/>
      <c r="C38" s="117"/>
      <c r="D38" s="122"/>
      <c r="J38" s="115"/>
      <c r="K38" s="115"/>
    </row>
    <row r="39" spans="1:11" ht="12.75">
      <c r="A39" s="106">
        <f>+A37+1</f>
        <v>17</v>
      </c>
      <c r="C39" s="117" t="s">
        <v>143</v>
      </c>
      <c r="D39" s="118" t="s">
        <v>155</v>
      </c>
      <c r="E39" s="142">
        <f>OTCo!N56</f>
        <v>2356618</v>
      </c>
      <c r="G39" s="142">
        <f>OTCo!I56</f>
        <v>2356619</v>
      </c>
      <c r="H39" s="102"/>
      <c r="I39" s="119">
        <f>IF(G39="",0,(E39+G39)/2)</f>
        <v>2356618.5</v>
      </c>
      <c r="J39" s="115"/>
      <c r="K39" s="115"/>
    </row>
    <row r="40" spans="1:11" ht="12.75">
      <c r="A40" s="106">
        <f>+A39+1</f>
        <v>18</v>
      </c>
      <c r="C40" s="117" t="s">
        <v>145</v>
      </c>
      <c r="D40" s="120" t="s">
        <v>146</v>
      </c>
      <c r="E40" s="142">
        <v>0</v>
      </c>
      <c r="G40" s="142">
        <v>0</v>
      </c>
      <c r="H40" s="102"/>
      <c r="I40" s="119">
        <f>IF(G40="",0,(E40+G40)/2)</f>
        <v>0</v>
      </c>
      <c r="J40" s="115"/>
      <c r="K40" s="115"/>
    </row>
    <row r="41" spans="1:11" ht="15">
      <c r="A41" s="106">
        <f>+A40+1</f>
        <v>19</v>
      </c>
      <c r="C41" s="117" t="s">
        <v>147</v>
      </c>
      <c r="D41" s="120" t="s">
        <v>146</v>
      </c>
      <c r="E41" s="143">
        <f>E39-E40-E42</f>
        <v>671498.1399999168</v>
      </c>
      <c r="G41" s="143">
        <f>G39-G40-G42</f>
        <v>671498.1399999999</v>
      </c>
      <c r="I41" s="121">
        <f>IF(G41="",0,(E41+G41)/2)</f>
        <v>671498.1399999583</v>
      </c>
      <c r="J41" s="115"/>
      <c r="K41" s="115"/>
    </row>
    <row r="42" spans="1:11" ht="12.75">
      <c r="A42" s="106">
        <f>+A41+1</f>
        <v>20</v>
      </c>
      <c r="C42" s="117" t="s">
        <v>148</v>
      </c>
      <c r="D42" s="122" t="str">
        <f>"Ln "&amp;A39&amp;" - ln "&amp;A40&amp;" - ln "&amp;A41&amp;""</f>
        <v>Ln 17 - ln 18 - ln 19</v>
      </c>
      <c r="E42" s="123">
        <f>OTCo!R56</f>
        <v>1685119.8600000832</v>
      </c>
      <c r="G42" s="123">
        <f>OTCo!L56</f>
        <v>1685120.86</v>
      </c>
      <c r="I42" s="119">
        <f>+I39-I40-I41</f>
        <v>1685120.3600000418</v>
      </c>
      <c r="J42" s="115"/>
      <c r="K42" s="115"/>
    </row>
    <row r="43" spans="1:11" ht="12.75">
      <c r="A43" s="106"/>
      <c r="C43" s="117"/>
      <c r="D43" s="122"/>
      <c r="J43" s="115"/>
      <c r="K43" s="115"/>
    </row>
    <row r="44" spans="1:11" ht="12.75">
      <c r="A44" s="106"/>
      <c r="C44" s="117"/>
      <c r="D44" s="122"/>
      <c r="J44" s="115"/>
      <c r="K44" s="115"/>
    </row>
    <row r="45" spans="1:11" ht="12.75">
      <c r="A45" s="106"/>
      <c r="C45" s="117"/>
      <c r="D45" s="117"/>
      <c r="J45" s="115"/>
      <c r="K45" s="115"/>
    </row>
    <row r="46" spans="1:11" ht="12.75">
      <c r="A46" s="125" t="s">
        <v>156</v>
      </c>
      <c r="B46" s="126" t="s">
        <v>157</v>
      </c>
      <c r="C46" s="117"/>
      <c r="D46" s="117"/>
      <c r="J46" s="115"/>
      <c r="K46" s="115"/>
    </row>
    <row r="47" spans="1:4" ht="12.75">
      <c r="A47" s="106"/>
      <c r="C47" s="117"/>
      <c r="D47" s="117"/>
    </row>
    <row r="48" spans="1:4" ht="12.75">
      <c r="A48" s="106" t="s">
        <v>158</v>
      </c>
      <c r="B48" s="103" t="s">
        <v>159</v>
      </c>
      <c r="C48" s="117"/>
      <c r="D48" s="117"/>
    </row>
    <row r="49" spans="2:11" ht="12.75">
      <c r="B49" s="127"/>
      <c r="C49" s="127"/>
      <c r="D49" s="127"/>
      <c r="E49" s="127"/>
      <c r="F49" s="127"/>
      <c r="G49" s="127"/>
      <c r="H49" s="127"/>
      <c r="I49" s="127"/>
      <c r="J49" s="127"/>
      <c r="K49" s="127"/>
    </row>
    <row r="50" spans="2:11" ht="12.75">
      <c r="B50" s="127"/>
      <c r="C50" s="127"/>
      <c r="D50" s="127"/>
      <c r="E50" s="127"/>
      <c r="F50" s="127"/>
      <c r="G50" s="127"/>
      <c r="H50" s="127"/>
      <c r="I50" s="127"/>
      <c r="J50" s="127"/>
      <c r="K50" s="127"/>
    </row>
    <row r="51" spans="2:11" ht="12.75">
      <c r="B51" s="127"/>
      <c r="C51" s="127"/>
      <c r="D51" s="127"/>
      <c r="E51" s="127"/>
      <c r="F51" s="127"/>
      <c r="G51" s="127"/>
      <c r="H51" s="127"/>
      <c r="I51" s="127"/>
      <c r="J51" s="127"/>
      <c r="K51" s="127"/>
    </row>
    <row r="52" spans="2:11" ht="12.75">
      <c r="B52" s="127"/>
      <c r="C52" s="127"/>
      <c r="D52" s="127"/>
      <c r="E52" s="127"/>
      <c r="F52" s="127"/>
      <c r="G52" s="127"/>
      <c r="H52" s="127"/>
      <c r="I52" s="127"/>
      <c r="J52" s="127"/>
      <c r="K52" s="127"/>
    </row>
    <row r="53" spans="2:11" ht="12.75">
      <c r="B53" s="127"/>
      <c r="C53" s="127"/>
      <c r="D53" s="127"/>
      <c r="E53" s="127"/>
      <c r="F53" s="127"/>
      <c r="G53" s="127"/>
      <c r="H53" s="127"/>
      <c r="I53" s="127"/>
      <c r="J53" s="127"/>
      <c r="K53" s="127"/>
    </row>
    <row r="54" spans="2:12" ht="12.75">
      <c r="B54" s="127"/>
      <c r="C54" s="127"/>
      <c r="D54" s="127"/>
      <c r="E54" s="127"/>
      <c r="F54" s="127"/>
      <c r="G54" s="127"/>
      <c r="H54" s="127"/>
      <c r="I54" s="127"/>
      <c r="J54" s="127"/>
      <c r="K54" s="127"/>
      <c r="L54" s="127"/>
    </row>
    <row r="55" spans="2:12" ht="12.75">
      <c r="B55" s="127"/>
      <c r="C55" s="127"/>
      <c r="D55" s="127"/>
      <c r="E55" s="127"/>
      <c r="F55" s="127"/>
      <c r="G55" s="127"/>
      <c r="H55" s="127"/>
      <c r="I55" s="127"/>
      <c r="J55" s="127"/>
      <c r="K55" s="127"/>
      <c r="L55" s="127"/>
    </row>
    <row r="56" spans="2:12" ht="12.75">
      <c r="B56" s="127"/>
      <c r="C56" s="127"/>
      <c r="D56" s="127"/>
      <c r="E56" s="127"/>
      <c r="F56" s="127"/>
      <c r="G56" s="127"/>
      <c r="H56" s="127"/>
      <c r="I56" s="127"/>
      <c r="J56" s="127"/>
      <c r="K56" s="127"/>
      <c r="L56" s="127"/>
    </row>
    <row r="57" spans="2:12" ht="12.75">
      <c r="B57" s="127"/>
      <c r="C57" s="127"/>
      <c r="D57" s="127"/>
      <c r="E57" s="127"/>
      <c r="F57" s="127"/>
      <c r="G57" s="127"/>
      <c r="H57" s="127"/>
      <c r="I57" s="127"/>
      <c r="J57" s="127"/>
      <c r="K57" s="127"/>
      <c r="L57" s="127"/>
    </row>
    <row r="58" spans="2:12" ht="12.75">
      <c r="B58" s="127"/>
      <c r="C58" s="127"/>
      <c r="D58" s="127"/>
      <c r="E58" s="127"/>
      <c r="F58" s="127"/>
      <c r="G58" s="127"/>
      <c r="H58" s="127"/>
      <c r="I58" s="127"/>
      <c r="J58" s="127"/>
      <c r="K58" s="127"/>
      <c r="L58" s="127"/>
    </row>
    <row r="59" spans="2:12" ht="12.75">
      <c r="B59" s="127"/>
      <c r="C59" s="127"/>
      <c r="D59" s="127"/>
      <c r="E59" s="127"/>
      <c r="F59" s="127"/>
      <c r="G59" s="127"/>
      <c r="H59" s="127"/>
      <c r="I59" s="127"/>
      <c r="J59" s="127"/>
      <c r="K59" s="127"/>
      <c r="L59" s="127"/>
    </row>
    <row r="60" spans="2:12" ht="12.75">
      <c r="B60" s="127"/>
      <c r="C60" s="127"/>
      <c r="D60" s="127"/>
      <c r="E60" s="127"/>
      <c r="F60" s="127"/>
      <c r="G60" s="127"/>
      <c r="H60" s="127"/>
      <c r="I60" s="127"/>
      <c r="J60" s="127"/>
      <c r="K60" s="127"/>
      <c r="L60" s="127"/>
    </row>
    <row r="61" spans="2:12" ht="12.75">
      <c r="B61" s="127"/>
      <c r="C61" s="127"/>
      <c r="D61" s="127"/>
      <c r="E61" s="127"/>
      <c r="F61" s="127"/>
      <c r="G61" s="127"/>
      <c r="H61" s="127"/>
      <c r="I61" s="127"/>
      <c r="J61" s="127"/>
      <c r="K61" s="127"/>
      <c r="L61" s="127"/>
    </row>
    <row r="62" spans="2:12" ht="12.75">
      <c r="B62" s="127"/>
      <c r="C62" s="127"/>
      <c r="D62" s="127"/>
      <c r="E62" s="127"/>
      <c r="F62" s="127"/>
      <c r="G62" s="127"/>
      <c r="H62" s="127"/>
      <c r="I62" s="127"/>
      <c r="J62" s="127"/>
      <c r="K62" s="127"/>
      <c r="L62" s="127"/>
    </row>
    <row r="63" spans="2:12" ht="12.75">
      <c r="B63" s="127"/>
      <c r="C63" s="127"/>
      <c r="D63" s="127"/>
      <c r="E63" s="127"/>
      <c r="F63" s="127"/>
      <c r="G63" s="127"/>
      <c r="H63" s="127"/>
      <c r="I63" s="127"/>
      <c r="J63" s="127"/>
      <c r="K63" s="127"/>
      <c r="L63" s="127"/>
    </row>
    <row r="64" spans="2:12" ht="12.75">
      <c r="B64" s="127"/>
      <c r="C64" s="127"/>
      <c r="D64" s="127"/>
      <c r="E64" s="127"/>
      <c r="F64" s="127"/>
      <c r="G64" s="127"/>
      <c r="H64" s="127"/>
      <c r="I64" s="127"/>
      <c r="J64" s="127"/>
      <c r="K64" s="127"/>
      <c r="L64" s="127"/>
    </row>
    <row r="65" spans="2:12" ht="12.75">
      <c r="B65" s="127"/>
      <c r="C65" s="127"/>
      <c r="D65" s="127"/>
      <c r="E65" s="127"/>
      <c r="F65" s="127"/>
      <c r="G65" s="127"/>
      <c r="H65" s="127"/>
      <c r="I65" s="127"/>
      <c r="J65" s="127"/>
      <c r="K65" s="127"/>
      <c r="L65" s="127"/>
    </row>
    <row r="66" spans="2:12" ht="12.75">
      <c r="B66" s="127"/>
      <c r="C66" s="127"/>
      <c r="D66" s="127"/>
      <c r="E66" s="127"/>
      <c r="F66" s="127"/>
      <c r="G66" s="127"/>
      <c r="H66" s="127"/>
      <c r="I66" s="127"/>
      <c r="J66" s="127"/>
      <c r="K66" s="127"/>
      <c r="L66" s="127"/>
    </row>
    <row r="67" spans="2:12" ht="12.75">
      <c r="B67" s="127"/>
      <c r="C67" s="127"/>
      <c r="D67" s="127"/>
      <c r="E67" s="127"/>
      <c r="F67" s="127"/>
      <c r="G67" s="127"/>
      <c r="H67" s="127"/>
      <c r="I67" s="127"/>
      <c r="J67" s="127"/>
      <c r="K67" s="127"/>
      <c r="L67" s="127"/>
    </row>
    <row r="68" spans="2:12" ht="12.75">
      <c r="B68" s="127"/>
      <c r="C68" s="127"/>
      <c r="D68" s="127"/>
      <c r="E68" s="127"/>
      <c r="F68" s="127"/>
      <c r="G68" s="127"/>
      <c r="H68" s="127"/>
      <c r="I68" s="127"/>
      <c r="J68" s="127"/>
      <c r="K68" s="127"/>
      <c r="L68" s="127"/>
    </row>
    <row r="69" spans="2:12" ht="12.75">
      <c r="B69" s="127"/>
      <c r="C69" s="127"/>
      <c r="D69" s="127"/>
      <c r="E69" s="127"/>
      <c r="F69" s="127"/>
      <c r="G69" s="127"/>
      <c r="H69" s="127"/>
      <c r="I69" s="127"/>
      <c r="J69" s="127"/>
      <c r="K69" s="127"/>
      <c r="L69" s="127"/>
    </row>
    <row r="70" spans="2:12" ht="12.75">
      <c r="B70" s="127"/>
      <c r="C70" s="127"/>
      <c r="D70" s="127"/>
      <c r="E70" s="127"/>
      <c r="F70" s="127"/>
      <c r="G70" s="127"/>
      <c r="H70" s="127"/>
      <c r="I70" s="127"/>
      <c r="J70" s="127"/>
      <c r="K70" s="127"/>
      <c r="L70" s="127"/>
    </row>
    <row r="71" spans="2:12" ht="12.75">
      <c r="B71" s="127"/>
      <c r="C71" s="127"/>
      <c r="D71" s="127"/>
      <c r="E71" s="127"/>
      <c r="F71" s="127"/>
      <c r="G71" s="127"/>
      <c r="H71" s="127"/>
      <c r="I71" s="127"/>
      <c r="J71" s="127"/>
      <c r="K71" s="127"/>
      <c r="L71" s="127"/>
    </row>
    <row r="72" spans="2:12" ht="12.75">
      <c r="B72" s="127"/>
      <c r="C72" s="127"/>
      <c r="D72" s="127"/>
      <c r="E72" s="127"/>
      <c r="F72" s="127"/>
      <c r="G72" s="127"/>
      <c r="H72" s="127"/>
      <c r="I72" s="127"/>
      <c r="J72" s="127"/>
      <c r="K72" s="127"/>
      <c r="L72" s="127"/>
    </row>
    <row r="73" spans="2:12" ht="12.75">
      <c r="B73" s="127"/>
      <c r="C73" s="127"/>
      <c r="D73" s="127"/>
      <c r="E73" s="127"/>
      <c r="F73" s="127"/>
      <c r="G73" s="127"/>
      <c r="H73" s="127"/>
      <c r="I73" s="127"/>
      <c r="J73" s="127"/>
      <c r="K73" s="127"/>
      <c r="L73" s="127"/>
    </row>
    <row r="74" spans="2:12" ht="12.75">
      <c r="B74" s="127"/>
      <c r="C74" s="127"/>
      <c r="D74" s="127"/>
      <c r="E74" s="127"/>
      <c r="F74" s="127"/>
      <c r="G74" s="127"/>
      <c r="H74" s="127"/>
      <c r="I74" s="127"/>
      <c r="J74" s="127"/>
      <c r="K74" s="127"/>
      <c r="L74" s="127"/>
    </row>
    <row r="75" spans="2:12" ht="12.75">
      <c r="B75" s="127"/>
      <c r="C75" s="127"/>
      <c r="D75" s="127"/>
      <c r="E75" s="127"/>
      <c r="F75" s="127"/>
      <c r="G75" s="127"/>
      <c r="H75" s="127"/>
      <c r="I75" s="127"/>
      <c r="J75" s="127"/>
      <c r="K75" s="127"/>
      <c r="L75" s="127"/>
    </row>
    <row r="76" spans="2:12" ht="12.75">
      <c r="B76" s="127"/>
      <c r="C76" s="127"/>
      <c r="D76" s="127"/>
      <c r="E76" s="127"/>
      <c r="F76" s="127"/>
      <c r="G76" s="127"/>
      <c r="H76" s="127"/>
      <c r="I76" s="127"/>
      <c r="J76" s="127"/>
      <c r="K76" s="127"/>
      <c r="L76" s="127"/>
    </row>
    <row r="77" spans="2:12" ht="12.75">
      <c r="B77" s="127"/>
      <c r="C77" s="127"/>
      <c r="D77" s="127"/>
      <c r="E77" s="127"/>
      <c r="F77" s="127"/>
      <c r="G77" s="127"/>
      <c r="H77" s="127"/>
      <c r="I77" s="127"/>
      <c r="J77" s="127"/>
      <c r="K77" s="127"/>
      <c r="L77" s="127"/>
    </row>
    <row r="78" spans="2:12" ht="12.75">
      <c r="B78" s="127"/>
      <c r="C78" s="127"/>
      <c r="D78" s="127"/>
      <c r="E78" s="127"/>
      <c r="F78" s="127"/>
      <c r="G78" s="127"/>
      <c r="H78" s="127"/>
      <c r="I78" s="127"/>
      <c r="J78" s="127"/>
      <c r="K78" s="127"/>
      <c r="L78" s="127"/>
    </row>
    <row r="79" spans="2:12" ht="12.75">
      <c r="B79" s="127"/>
      <c r="C79" s="127"/>
      <c r="D79" s="127"/>
      <c r="E79" s="127"/>
      <c r="F79" s="127"/>
      <c r="G79" s="127"/>
      <c r="H79" s="127"/>
      <c r="I79" s="127"/>
      <c r="J79" s="127"/>
      <c r="K79" s="127"/>
      <c r="L79" s="127"/>
    </row>
    <row r="80" spans="2:12" ht="12.75">
      <c r="B80" s="127"/>
      <c r="C80" s="127"/>
      <c r="D80" s="127"/>
      <c r="E80" s="127"/>
      <c r="F80" s="127"/>
      <c r="G80" s="127"/>
      <c r="H80" s="127"/>
      <c r="I80" s="127"/>
      <c r="J80" s="127"/>
      <c r="K80" s="127"/>
      <c r="L80" s="127"/>
    </row>
    <row r="81" spans="2:12" ht="12.75">
      <c r="B81" s="127"/>
      <c r="C81" s="127"/>
      <c r="D81" s="127"/>
      <c r="E81" s="127"/>
      <c r="F81" s="127"/>
      <c r="G81" s="127"/>
      <c r="H81" s="127"/>
      <c r="I81" s="127"/>
      <c r="J81" s="127"/>
      <c r="K81" s="127"/>
      <c r="L81" s="127"/>
    </row>
    <row r="82" spans="2:12" ht="12.75">
      <c r="B82" s="127"/>
      <c r="C82" s="127"/>
      <c r="D82" s="127"/>
      <c r="E82" s="127"/>
      <c r="F82" s="127"/>
      <c r="G82" s="127"/>
      <c r="H82" s="127"/>
      <c r="I82" s="127"/>
      <c r="J82" s="127"/>
      <c r="K82" s="127"/>
      <c r="L82" s="127"/>
    </row>
    <row r="83" spans="2:12" ht="12.75">
      <c r="B83" s="127"/>
      <c r="C83" s="127"/>
      <c r="D83" s="127"/>
      <c r="E83" s="127"/>
      <c r="F83" s="127"/>
      <c r="G83" s="127"/>
      <c r="H83" s="127"/>
      <c r="I83" s="127"/>
      <c r="J83" s="127"/>
      <c r="K83" s="127"/>
      <c r="L83" s="127"/>
    </row>
    <row r="84" spans="2:12" ht="12.75">
      <c r="B84" s="127"/>
      <c r="C84" s="127"/>
      <c r="D84" s="127"/>
      <c r="E84" s="127"/>
      <c r="F84" s="127"/>
      <c r="G84" s="127"/>
      <c r="H84" s="127"/>
      <c r="I84" s="127"/>
      <c r="J84" s="127"/>
      <c r="K84" s="127"/>
      <c r="L84" s="127"/>
    </row>
    <row r="85" spans="2:12" ht="12.75">
      <c r="B85" s="127"/>
      <c r="C85" s="127"/>
      <c r="D85" s="127"/>
      <c r="E85" s="127"/>
      <c r="F85" s="127"/>
      <c r="G85" s="127"/>
      <c r="H85" s="127"/>
      <c r="I85" s="127"/>
      <c r="J85" s="127"/>
      <c r="K85" s="127"/>
      <c r="L85" s="127"/>
    </row>
    <row r="86" spans="2:12" ht="12.75">
      <c r="B86" s="127"/>
      <c r="C86" s="127"/>
      <c r="D86" s="127"/>
      <c r="E86" s="127"/>
      <c r="F86" s="127"/>
      <c r="G86" s="127"/>
      <c r="H86" s="127"/>
      <c r="I86" s="127"/>
      <c r="J86" s="127"/>
      <c r="K86" s="127"/>
      <c r="L86" s="127"/>
    </row>
    <row r="87" spans="2:12" ht="12.75">
      <c r="B87" s="127"/>
      <c r="C87" s="127"/>
      <c r="D87" s="127"/>
      <c r="E87" s="127"/>
      <c r="F87" s="127"/>
      <c r="G87" s="127"/>
      <c r="H87" s="127"/>
      <c r="I87" s="127"/>
      <c r="J87" s="127"/>
      <c r="K87" s="127"/>
      <c r="L87" s="127"/>
    </row>
    <row r="88" spans="2:12" ht="12.75">
      <c r="B88" s="127"/>
      <c r="C88" s="127"/>
      <c r="D88" s="127"/>
      <c r="E88" s="127"/>
      <c r="F88" s="127"/>
      <c r="G88" s="127"/>
      <c r="H88" s="127"/>
      <c r="I88" s="127"/>
      <c r="J88" s="127"/>
      <c r="K88" s="127"/>
      <c r="L88" s="127"/>
    </row>
    <row r="89" spans="2:12" ht="12.75">
      <c r="B89" s="127"/>
      <c r="C89" s="127"/>
      <c r="D89" s="127"/>
      <c r="E89" s="127"/>
      <c r="F89" s="127"/>
      <c r="G89" s="127"/>
      <c r="H89" s="127"/>
      <c r="I89" s="127"/>
      <c r="J89" s="127"/>
      <c r="K89" s="127"/>
      <c r="L89" s="127"/>
    </row>
    <row r="90" spans="2:12" ht="12.75">
      <c r="B90" s="127"/>
      <c r="C90" s="127"/>
      <c r="D90" s="127"/>
      <c r="E90" s="127"/>
      <c r="F90" s="127"/>
      <c r="G90" s="127"/>
      <c r="H90" s="127"/>
      <c r="I90" s="127"/>
      <c r="J90" s="127"/>
      <c r="K90" s="127"/>
      <c r="L90" s="127"/>
    </row>
    <row r="91" spans="2:12" ht="12.75">
      <c r="B91" s="127"/>
      <c r="C91" s="127"/>
      <c r="D91" s="127"/>
      <c r="E91" s="127"/>
      <c r="F91" s="127"/>
      <c r="G91" s="127"/>
      <c r="H91" s="127"/>
      <c r="I91" s="127"/>
      <c r="J91" s="127"/>
      <c r="K91" s="127"/>
      <c r="L91" s="127"/>
    </row>
    <row r="92" spans="2:12" ht="12.75">
      <c r="B92" s="127"/>
      <c r="C92" s="127"/>
      <c r="D92" s="127"/>
      <c r="E92" s="127"/>
      <c r="F92" s="127"/>
      <c r="G92" s="127"/>
      <c r="H92" s="127"/>
      <c r="I92" s="127"/>
      <c r="J92" s="127"/>
      <c r="K92" s="127"/>
      <c r="L92" s="127"/>
    </row>
    <row r="93" spans="2:12" ht="12.75">
      <c r="B93" s="127"/>
      <c r="C93" s="127"/>
      <c r="D93" s="127"/>
      <c r="E93" s="127"/>
      <c r="F93" s="127"/>
      <c r="G93" s="127"/>
      <c r="H93" s="127"/>
      <c r="I93" s="127"/>
      <c r="J93" s="127"/>
      <c r="K93" s="127"/>
      <c r="L93" s="127"/>
    </row>
    <row r="94" spans="2:12" ht="12.75">
      <c r="B94" s="127"/>
      <c r="C94" s="127"/>
      <c r="D94" s="127"/>
      <c r="E94" s="127"/>
      <c r="F94" s="127"/>
      <c r="G94" s="127"/>
      <c r="H94" s="127"/>
      <c r="I94" s="127"/>
      <c r="J94" s="127"/>
      <c r="K94" s="127"/>
      <c r="L94" s="127"/>
    </row>
    <row r="95" spans="2:12" ht="12.75">
      <c r="B95" s="127"/>
      <c r="C95" s="127"/>
      <c r="D95" s="127"/>
      <c r="E95" s="127"/>
      <c r="F95" s="127"/>
      <c r="G95" s="127"/>
      <c r="H95" s="127"/>
      <c r="I95" s="127"/>
      <c r="J95" s="127"/>
      <c r="K95" s="127"/>
      <c r="L95" s="127"/>
    </row>
    <row r="96" spans="2:12" ht="12.75">
      <c r="B96" s="127"/>
      <c r="C96" s="127"/>
      <c r="D96" s="127"/>
      <c r="E96" s="127"/>
      <c r="F96" s="127"/>
      <c r="G96" s="127"/>
      <c r="H96" s="127"/>
      <c r="I96" s="127"/>
      <c r="J96" s="127"/>
      <c r="K96" s="127"/>
      <c r="L96" s="127"/>
    </row>
    <row r="97" spans="2:12" ht="12.75">
      <c r="B97" s="127"/>
      <c r="C97" s="127"/>
      <c r="D97" s="127"/>
      <c r="E97" s="127"/>
      <c r="F97" s="127"/>
      <c r="G97" s="127"/>
      <c r="H97" s="127"/>
      <c r="I97" s="127"/>
      <c r="J97" s="127"/>
      <c r="K97" s="127"/>
      <c r="L97" s="127"/>
    </row>
    <row r="98" spans="2:12" ht="12.75">
      <c r="B98" s="127"/>
      <c r="C98" s="127"/>
      <c r="D98" s="127"/>
      <c r="E98" s="127"/>
      <c r="F98" s="127"/>
      <c r="G98" s="127"/>
      <c r="H98" s="127"/>
      <c r="I98" s="127"/>
      <c r="J98" s="127"/>
      <c r="K98" s="127"/>
      <c r="L98" s="127"/>
    </row>
    <row r="99" spans="2:12" ht="12.75">
      <c r="B99" s="127"/>
      <c r="C99" s="127"/>
      <c r="D99" s="127"/>
      <c r="E99" s="127"/>
      <c r="F99" s="127"/>
      <c r="G99" s="127"/>
      <c r="H99" s="127"/>
      <c r="I99" s="127"/>
      <c r="J99" s="127"/>
      <c r="K99" s="127"/>
      <c r="L99" s="127"/>
    </row>
    <row r="100" spans="2:12" ht="12.75">
      <c r="B100" s="127"/>
      <c r="C100" s="127"/>
      <c r="D100" s="127"/>
      <c r="E100" s="127"/>
      <c r="F100" s="127"/>
      <c r="G100" s="127"/>
      <c r="H100" s="127"/>
      <c r="I100" s="127"/>
      <c r="J100" s="127"/>
      <c r="K100" s="127"/>
      <c r="L100" s="127"/>
    </row>
    <row r="101" spans="2:12" ht="12.75">
      <c r="B101" s="127"/>
      <c r="C101" s="127"/>
      <c r="D101" s="127"/>
      <c r="E101" s="127"/>
      <c r="F101" s="127"/>
      <c r="G101" s="127"/>
      <c r="H101" s="127"/>
      <c r="I101" s="127"/>
      <c r="J101" s="127"/>
      <c r="K101" s="127"/>
      <c r="L101" s="127"/>
    </row>
    <row r="102" spans="2:12" ht="12.75">
      <c r="B102" s="127"/>
      <c r="C102" s="127"/>
      <c r="D102" s="127"/>
      <c r="E102" s="127"/>
      <c r="F102" s="127"/>
      <c r="G102" s="127"/>
      <c r="H102" s="127"/>
      <c r="I102" s="127"/>
      <c r="J102" s="127"/>
      <c r="K102" s="127"/>
      <c r="L102" s="127"/>
    </row>
    <row r="103" spans="2:12" ht="12.75">
      <c r="B103" s="127"/>
      <c r="C103" s="127"/>
      <c r="D103" s="127"/>
      <c r="E103" s="127"/>
      <c r="F103" s="127"/>
      <c r="G103" s="127"/>
      <c r="H103" s="127"/>
      <c r="I103" s="127"/>
      <c r="J103" s="127"/>
      <c r="K103" s="127"/>
      <c r="L103" s="127"/>
    </row>
    <row r="104" spans="2:12" ht="12.75">
      <c r="B104" s="127"/>
      <c r="C104" s="127"/>
      <c r="D104" s="127"/>
      <c r="E104" s="127"/>
      <c r="F104" s="127"/>
      <c r="G104" s="127"/>
      <c r="H104" s="127"/>
      <c r="I104" s="127"/>
      <c r="J104" s="127"/>
      <c r="K104" s="127"/>
      <c r="L104" s="127"/>
    </row>
    <row r="105" spans="2:12" ht="12.75">
      <c r="B105" s="127"/>
      <c r="C105" s="127"/>
      <c r="D105" s="127"/>
      <c r="E105" s="127"/>
      <c r="F105" s="127"/>
      <c r="G105" s="127"/>
      <c r="H105" s="127"/>
      <c r="I105" s="127"/>
      <c r="J105" s="127"/>
      <c r="K105" s="127"/>
      <c r="L105" s="127"/>
    </row>
    <row r="106" spans="2:12" ht="12.75">
      <c r="B106" s="127"/>
      <c r="C106" s="127"/>
      <c r="D106" s="127"/>
      <c r="E106" s="127"/>
      <c r="F106" s="127"/>
      <c r="G106" s="127"/>
      <c r="H106" s="127"/>
      <c r="I106" s="127"/>
      <c r="J106" s="127"/>
      <c r="K106" s="127"/>
      <c r="L106" s="127"/>
    </row>
    <row r="107" spans="2:12" ht="12.75">
      <c r="B107" s="127"/>
      <c r="C107" s="127"/>
      <c r="D107" s="127"/>
      <c r="E107" s="127"/>
      <c r="F107" s="127"/>
      <c r="G107" s="127"/>
      <c r="H107" s="127"/>
      <c r="I107" s="127"/>
      <c r="J107" s="127"/>
      <c r="K107" s="127"/>
      <c r="L107" s="127"/>
    </row>
    <row r="108" spans="2:12" ht="12.75">
      <c r="B108" s="127"/>
      <c r="C108" s="127"/>
      <c r="D108" s="127"/>
      <c r="E108" s="127"/>
      <c r="F108" s="127"/>
      <c r="G108" s="127"/>
      <c r="H108" s="127"/>
      <c r="I108" s="127"/>
      <c r="J108" s="127"/>
      <c r="K108" s="127"/>
      <c r="L108" s="127"/>
    </row>
    <row r="109" spans="2:12" ht="12.75">
      <c r="B109" s="127"/>
      <c r="C109" s="127"/>
      <c r="D109" s="127"/>
      <c r="E109" s="127"/>
      <c r="F109" s="127"/>
      <c r="G109" s="127"/>
      <c r="H109" s="127"/>
      <c r="I109" s="127"/>
      <c r="J109" s="127"/>
      <c r="K109" s="127"/>
      <c r="L109" s="127"/>
    </row>
    <row r="110" spans="2:12" ht="12.75">
      <c r="B110" s="127"/>
      <c r="C110" s="127"/>
      <c r="D110" s="127"/>
      <c r="E110" s="127"/>
      <c r="F110" s="127"/>
      <c r="G110" s="127"/>
      <c r="H110" s="127"/>
      <c r="I110" s="127"/>
      <c r="J110" s="127"/>
      <c r="K110" s="127"/>
      <c r="L110" s="127"/>
    </row>
    <row r="111" spans="2:12" ht="12.75">
      <c r="B111" s="127"/>
      <c r="C111" s="127"/>
      <c r="D111" s="127"/>
      <c r="E111" s="127"/>
      <c r="F111" s="127"/>
      <c r="G111" s="127"/>
      <c r="H111" s="127"/>
      <c r="I111" s="127"/>
      <c r="J111" s="127"/>
      <c r="K111" s="127"/>
      <c r="L111" s="127"/>
    </row>
    <row r="112" spans="2:12" ht="12.75">
      <c r="B112" s="127"/>
      <c r="C112" s="127"/>
      <c r="D112" s="127"/>
      <c r="E112" s="127"/>
      <c r="F112" s="127"/>
      <c r="G112" s="127"/>
      <c r="H112" s="127"/>
      <c r="I112" s="127"/>
      <c r="J112" s="127"/>
      <c r="K112" s="127"/>
      <c r="L112" s="127"/>
    </row>
    <row r="113" spans="2:12" ht="12.75">
      <c r="B113" s="127"/>
      <c r="C113" s="127"/>
      <c r="D113" s="127"/>
      <c r="E113" s="127"/>
      <c r="F113" s="127"/>
      <c r="G113" s="127"/>
      <c r="H113" s="127"/>
      <c r="I113" s="127"/>
      <c r="J113" s="127"/>
      <c r="K113" s="127"/>
      <c r="L113" s="127"/>
    </row>
    <row r="114" spans="2:12" ht="12.75">
      <c r="B114" s="127"/>
      <c r="C114" s="127"/>
      <c r="D114" s="127"/>
      <c r="E114" s="127"/>
      <c r="F114" s="127"/>
      <c r="G114" s="127"/>
      <c r="H114" s="127"/>
      <c r="I114" s="127"/>
      <c r="J114" s="127"/>
      <c r="K114" s="127"/>
      <c r="L114" s="127"/>
    </row>
    <row r="115" spans="2:12" ht="12.75">
      <c r="B115" s="127"/>
      <c r="C115" s="127"/>
      <c r="D115" s="127"/>
      <c r="E115" s="127"/>
      <c r="F115" s="127"/>
      <c r="G115" s="127"/>
      <c r="H115" s="127"/>
      <c r="I115" s="127"/>
      <c r="J115" s="127"/>
      <c r="K115" s="127"/>
      <c r="L115" s="127"/>
    </row>
    <row r="116" spans="2:12" ht="12.75">
      <c r="B116" s="127"/>
      <c r="C116" s="127"/>
      <c r="D116" s="127"/>
      <c r="E116" s="127"/>
      <c r="F116" s="127"/>
      <c r="G116" s="127"/>
      <c r="H116" s="127"/>
      <c r="I116" s="127"/>
      <c r="J116" s="127"/>
      <c r="K116" s="127"/>
      <c r="L116" s="127"/>
    </row>
    <row r="117" spans="2:12" ht="12.75">
      <c r="B117" s="127"/>
      <c r="C117" s="127"/>
      <c r="D117" s="127"/>
      <c r="E117" s="127"/>
      <c r="F117" s="127"/>
      <c r="G117" s="127"/>
      <c r="H117" s="127"/>
      <c r="I117" s="127"/>
      <c r="J117" s="127"/>
      <c r="K117" s="127"/>
      <c r="L117" s="127"/>
    </row>
    <row r="118" spans="2:12" ht="12.75">
      <c r="B118" s="127"/>
      <c r="C118" s="127"/>
      <c r="D118" s="127"/>
      <c r="E118" s="127"/>
      <c r="F118" s="127"/>
      <c r="G118" s="127"/>
      <c r="H118" s="127"/>
      <c r="I118" s="127"/>
      <c r="J118" s="127"/>
      <c r="K118" s="127"/>
      <c r="L118" s="127"/>
    </row>
    <row r="119" spans="2:12" ht="12.75">
      <c r="B119" s="127"/>
      <c r="C119" s="127"/>
      <c r="D119" s="127"/>
      <c r="E119" s="127"/>
      <c r="F119" s="127"/>
      <c r="G119" s="127"/>
      <c r="H119" s="127"/>
      <c r="I119" s="127"/>
      <c r="J119" s="127"/>
      <c r="K119" s="127"/>
      <c r="L119" s="127"/>
    </row>
    <row r="120" spans="2:12" ht="12.75">
      <c r="B120" s="127"/>
      <c r="C120" s="127"/>
      <c r="D120" s="127"/>
      <c r="E120" s="127"/>
      <c r="F120" s="127"/>
      <c r="G120" s="127"/>
      <c r="H120" s="127"/>
      <c r="I120" s="127"/>
      <c r="J120" s="127"/>
      <c r="K120" s="127"/>
      <c r="L120" s="127"/>
    </row>
    <row r="121" spans="2:12" ht="12.75">
      <c r="B121" s="127"/>
      <c r="C121" s="127"/>
      <c r="D121" s="127"/>
      <c r="E121" s="127"/>
      <c r="F121" s="127"/>
      <c r="G121" s="127"/>
      <c r="H121" s="127"/>
      <c r="I121" s="127"/>
      <c r="J121" s="127"/>
      <c r="K121" s="127"/>
      <c r="L121" s="127"/>
    </row>
    <row r="122" spans="2:12" ht="12.75">
      <c r="B122" s="127"/>
      <c r="C122" s="127"/>
      <c r="D122" s="127"/>
      <c r="E122" s="127"/>
      <c r="F122" s="127"/>
      <c r="G122" s="127"/>
      <c r="H122" s="127"/>
      <c r="I122" s="127"/>
      <c r="J122" s="127"/>
      <c r="K122" s="127"/>
      <c r="L122" s="127"/>
    </row>
    <row r="123" spans="2:12" ht="12.75">
      <c r="B123" s="127"/>
      <c r="C123" s="127"/>
      <c r="D123" s="127"/>
      <c r="E123" s="127"/>
      <c r="F123" s="127"/>
      <c r="G123" s="127"/>
      <c r="H123" s="127"/>
      <c r="I123" s="127"/>
      <c r="J123" s="127"/>
      <c r="K123" s="127"/>
      <c r="L123" s="127"/>
    </row>
    <row r="124" spans="2:12" ht="12.75">
      <c r="B124" s="127"/>
      <c r="C124" s="127"/>
      <c r="D124" s="127"/>
      <c r="E124" s="127"/>
      <c r="F124" s="127"/>
      <c r="G124" s="127"/>
      <c r="H124" s="127"/>
      <c r="I124" s="127"/>
      <c r="J124" s="127"/>
      <c r="K124" s="127"/>
      <c r="L124" s="127"/>
    </row>
    <row r="125" spans="2:12" ht="12.75">
      <c r="B125" s="127"/>
      <c r="C125" s="127"/>
      <c r="D125" s="127"/>
      <c r="E125" s="127"/>
      <c r="F125" s="127"/>
      <c r="G125" s="127"/>
      <c r="H125" s="127"/>
      <c r="I125" s="127"/>
      <c r="J125" s="127"/>
      <c r="K125" s="127"/>
      <c r="L125" s="127"/>
    </row>
    <row r="126" spans="2:12" ht="12.75">
      <c r="B126" s="127"/>
      <c r="C126" s="127"/>
      <c r="D126" s="127"/>
      <c r="E126" s="127"/>
      <c r="F126" s="127"/>
      <c r="G126" s="127"/>
      <c r="H126" s="127"/>
      <c r="I126" s="127"/>
      <c r="J126" s="127"/>
      <c r="K126" s="127"/>
      <c r="L126" s="127"/>
    </row>
    <row r="127" spans="2:12" ht="12.75">
      <c r="B127" s="127"/>
      <c r="C127" s="127"/>
      <c r="D127" s="127"/>
      <c r="E127" s="127"/>
      <c r="F127" s="127"/>
      <c r="G127" s="127"/>
      <c r="H127" s="127"/>
      <c r="I127" s="127"/>
      <c r="J127" s="127"/>
      <c r="K127" s="127"/>
      <c r="L127" s="127"/>
    </row>
    <row r="128" spans="2:12" ht="12.75">
      <c r="B128" s="127"/>
      <c r="C128" s="127"/>
      <c r="D128" s="127"/>
      <c r="E128" s="127"/>
      <c r="F128" s="127"/>
      <c r="G128" s="127"/>
      <c r="H128" s="127"/>
      <c r="I128" s="127"/>
      <c r="J128" s="127"/>
      <c r="K128" s="127"/>
      <c r="L128" s="127"/>
    </row>
    <row r="129" spans="2:12" ht="12.75">
      <c r="B129" s="127"/>
      <c r="C129" s="127"/>
      <c r="D129" s="127"/>
      <c r="E129" s="127"/>
      <c r="F129" s="127"/>
      <c r="G129" s="127"/>
      <c r="H129" s="127"/>
      <c r="I129" s="127"/>
      <c r="J129" s="127"/>
      <c r="K129" s="127"/>
      <c r="L129" s="127"/>
    </row>
    <row r="130" spans="2:12" ht="12.75">
      <c r="B130" s="127"/>
      <c r="C130" s="127"/>
      <c r="D130" s="127"/>
      <c r="E130" s="127"/>
      <c r="F130" s="127"/>
      <c r="G130" s="127"/>
      <c r="H130" s="127"/>
      <c r="I130" s="127"/>
      <c r="J130" s="127"/>
      <c r="K130" s="127"/>
      <c r="L130" s="127"/>
    </row>
    <row r="131" spans="2:12" ht="12.75">
      <c r="B131" s="127"/>
      <c r="C131" s="127"/>
      <c r="D131" s="127"/>
      <c r="E131" s="127"/>
      <c r="F131" s="127"/>
      <c r="G131" s="127"/>
      <c r="H131" s="127"/>
      <c r="I131" s="127"/>
      <c r="J131" s="127"/>
      <c r="K131" s="127"/>
      <c r="L131" s="127"/>
    </row>
    <row r="132" spans="2:12" ht="12.75">
      <c r="B132" s="127"/>
      <c r="C132" s="127"/>
      <c r="D132" s="127"/>
      <c r="E132" s="127"/>
      <c r="F132" s="127"/>
      <c r="G132" s="127"/>
      <c r="H132" s="127"/>
      <c r="I132" s="127"/>
      <c r="J132" s="127"/>
      <c r="K132" s="127"/>
      <c r="L132" s="127"/>
    </row>
    <row r="133" spans="2:12" ht="12.75">
      <c r="B133" s="127"/>
      <c r="C133" s="127"/>
      <c r="D133" s="127"/>
      <c r="E133" s="127"/>
      <c r="F133" s="127"/>
      <c r="G133" s="127"/>
      <c r="H133" s="127"/>
      <c r="I133" s="127"/>
      <c r="J133" s="127"/>
      <c r="K133" s="127"/>
      <c r="L133" s="127"/>
    </row>
    <row r="134" spans="2:12" ht="12.75">
      <c r="B134" s="127"/>
      <c r="C134" s="127"/>
      <c r="D134" s="127"/>
      <c r="E134" s="127"/>
      <c r="F134" s="127"/>
      <c r="G134" s="127"/>
      <c r="H134" s="127"/>
      <c r="I134" s="127"/>
      <c r="J134" s="127"/>
      <c r="K134" s="127"/>
      <c r="L134" s="127"/>
    </row>
    <row r="135" spans="2:12" ht="12.75">
      <c r="B135" s="127"/>
      <c r="C135" s="127"/>
      <c r="D135" s="127"/>
      <c r="E135" s="127"/>
      <c r="F135" s="127"/>
      <c r="G135" s="127"/>
      <c r="H135" s="127"/>
      <c r="I135" s="127"/>
      <c r="J135" s="127"/>
      <c r="K135" s="127"/>
      <c r="L135" s="127"/>
    </row>
    <row r="136" spans="2:12" ht="12.75">
      <c r="B136" s="127"/>
      <c r="C136" s="127"/>
      <c r="D136" s="127"/>
      <c r="E136" s="127"/>
      <c r="F136" s="127"/>
      <c r="G136" s="127"/>
      <c r="H136" s="127"/>
      <c r="I136" s="127"/>
      <c r="J136" s="127"/>
      <c r="K136" s="127"/>
      <c r="L136" s="127"/>
    </row>
    <row r="137" spans="2:12" ht="12.75">
      <c r="B137" s="127"/>
      <c r="C137" s="127"/>
      <c r="D137" s="127"/>
      <c r="E137" s="127"/>
      <c r="F137" s="127"/>
      <c r="G137" s="127"/>
      <c r="H137" s="127"/>
      <c r="I137" s="127"/>
      <c r="J137" s="127"/>
      <c r="K137" s="127"/>
      <c r="L137" s="127"/>
    </row>
    <row r="138" spans="2:12" ht="12.75">
      <c r="B138" s="127"/>
      <c r="C138" s="127"/>
      <c r="D138" s="127"/>
      <c r="E138" s="127"/>
      <c r="F138" s="127"/>
      <c r="G138" s="127"/>
      <c r="H138" s="127"/>
      <c r="I138" s="127"/>
      <c r="J138" s="127"/>
      <c r="K138" s="127"/>
      <c r="L138" s="127"/>
    </row>
    <row r="139" spans="2:12" ht="12.75">
      <c r="B139" s="127"/>
      <c r="C139" s="127"/>
      <c r="D139" s="127"/>
      <c r="E139" s="127"/>
      <c r="F139" s="127"/>
      <c r="G139" s="127"/>
      <c r="H139" s="127"/>
      <c r="I139" s="127"/>
      <c r="J139" s="127"/>
      <c r="K139" s="127"/>
      <c r="L139" s="127"/>
    </row>
    <row r="140" spans="2:12" ht="12.75">
      <c r="B140" s="127"/>
      <c r="C140" s="127"/>
      <c r="D140" s="127"/>
      <c r="E140" s="127"/>
      <c r="F140" s="127"/>
      <c r="G140" s="127"/>
      <c r="H140" s="127"/>
      <c r="I140" s="127"/>
      <c r="J140" s="127"/>
      <c r="K140" s="127"/>
      <c r="L140" s="127"/>
    </row>
    <row r="141" spans="2:12" ht="12.75">
      <c r="B141" s="127"/>
      <c r="C141" s="127"/>
      <c r="D141" s="127"/>
      <c r="E141" s="127"/>
      <c r="F141" s="127"/>
      <c r="G141" s="127"/>
      <c r="H141" s="127"/>
      <c r="I141" s="127"/>
      <c r="J141" s="127"/>
      <c r="K141" s="127"/>
      <c r="L141" s="127"/>
    </row>
    <row r="142" spans="2:12" ht="12.75">
      <c r="B142" s="127"/>
      <c r="C142" s="127"/>
      <c r="D142" s="127"/>
      <c r="E142" s="127"/>
      <c r="F142" s="127"/>
      <c r="G142" s="127"/>
      <c r="H142" s="127"/>
      <c r="I142" s="127"/>
      <c r="J142" s="127"/>
      <c r="K142" s="127"/>
      <c r="L142" s="127"/>
    </row>
    <row r="143" spans="2:12" ht="12.75">
      <c r="B143" s="127"/>
      <c r="C143" s="127"/>
      <c r="D143" s="127"/>
      <c r="E143" s="127"/>
      <c r="F143" s="127"/>
      <c r="G143" s="127"/>
      <c r="H143" s="127"/>
      <c r="I143" s="127"/>
      <c r="J143" s="127"/>
      <c r="K143" s="127"/>
      <c r="L143" s="127"/>
    </row>
    <row r="144" spans="2:12" ht="12.75">
      <c r="B144" s="127"/>
      <c r="C144" s="127"/>
      <c r="D144" s="127"/>
      <c r="E144" s="127"/>
      <c r="F144" s="127"/>
      <c r="G144" s="127"/>
      <c r="H144" s="127"/>
      <c r="I144" s="127"/>
      <c r="J144" s="127"/>
      <c r="K144" s="127"/>
      <c r="L144" s="127"/>
    </row>
    <row r="145" spans="2:12" ht="12.75">
      <c r="B145" s="127"/>
      <c r="C145" s="127"/>
      <c r="D145" s="127"/>
      <c r="E145" s="127"/>
      <c r="F145" s="127"/>
      <c r="G145" s="127"/>
      <c r="H145" s="127"/>
      <c r="I145" s="127"/>
      <c r="J145" s="127"/>
      <c r="K145" s="127"/>
      <c r="L145" s="127"/>
    </row>
    <row r="146" spans="2:12" ht="12.75">
      <c r="B146" s="127"/>
      <c r="C146" s="127"/>
      <c r="D146" s="127"/>
      <c r="E146" s="127"/>
      <c r="F146" s="127"/>
      <c r="G146" s="127"/>
      <c r="H146" s="127"/>
      <c r="I146" s="127"/>
      <c r="J146" s="127"/>
      <c r="K146" s="127"/>
      <c r="L146" s="127"/>
    </row>
    <row r="147" spans="2:12" ht="12.75">
      <c r="B147" s="127"/>
      <c r="C147" s="127"/>
      <c r="D147" s="127"/>
      <c r="E147" s="127"/>
      <c r="F147" s="127"/>
      <c r="G147" s="127"/>
      <c r="H147" s="127"/>
      <c r="I147" s="127"/>
      <c r="J147" s="127"/>
      <c r="K147" s="127"/>
      <c r="L147" s="127"/>
    </row>
    <row r="148" spans="2:12" ht="12.75">
      <c r="B148" s="127"/>
      <c r="C148" s="127"/>
      <c r="D148" s="127"/>
      <c r="E148" s="127"/>
      <c r="F148" s="127"/>
      <c r="G148" s="127"/>
      <c r="H148" s="127"/>
      <c r="I148" s="127"/>
      <c r="J148" s="127"/>
      <c r="K148" s="127"/>
      <c r="L148" s="127"/>
    </row>
    <row r="149" spans="2:12" ht="12.75">
      <c r="B149" s="127"/>
      <c r="C149" s="127"/>
      <c r="D149" s="127"/>
      <c r="E149" s="127"/>
      <c r="F149" s="127"/>
      <c r="G149" s="127"/>
      <c r="H149" s="127"/>
      <c r="I149" s="127"/>
      <c r="J149" s="127"/>
      <c r="K149" s="127"/>
      <c r="L149" s="127"/>
    </row>
    <row r="150" spans="2:12" ht="12.75">
      <c r="B150" s="127"/>
      <c r="C150" s="127"/>
      <c r="D150" s="127"/>
      <c r="E150" s="127"/>
      <c r="F150" s="127"/>
      <c r="G150" s="127"/>
      <c r="H150" s="127"/>
      <c r="I150" s="127"/>
      <c r="J150" s="127"/>
      <c r="K150" s="127"/>
      <c r="L150" s="127"/>
    </row>
    <row r="151" spans="2:12" ht="12.75">
      <c r="B151" s="127"/>
      <c r="C151" s="127"/>
      <c r="D151" s="127"/>
      <c r="E151" s="127"/>
      <c r="F151" s="127"/>
      <c r="G151" s="127"/>
      <c r="H151" s="127"/>
      <c r="I151" s="127"/>
      <c r="J151" s="127"/>
      <c r="K151" s="127"/>
      <c r="L151" s="127"/>
    </row>
    <row r="152" spans="2:12" ht="12.75">
      <c r="B152" s="127"/>
      <c r="C152" s="127"/>
      <c r="D152" s="127"/>
      <c r="E152" s="127"/>
      <c r="F152" s="127"/>
      <c r="G152" s="127"/>
      <c r="H152" s="127"/>
      <c r="I152" s="127"/>
      <c r="J152" s="127"/>
      <c r="K152" s="127"/>
      <c r="L152" s="127"/>
    </row>
    <row r="153" spans="2:12" ht="12.75">
      <c r="B153" s="127"/>
      <c r="C153" s="127"/>
      <c r="D153" s="127"/>
      <c r="E153" s="127"/>
      <c r="F153" s="127"/>
      <c r="G153" s="127"/>
      <c r="H153" s="127"/>
      <c r="I153" s="127"/>
      <c r="J153" s="127"/>
      <c r="K153" s="127"/>
      <c r="L153" s="127"/>
    </row>
    <row r="154" spans="2:12" ht="12.75">
      <c r="B154" s="127"/>
      <c r="C154" s="127"/>
      <c r="D154" s="127"/>
      <c r="E154" s="127"/>
      <c r="F154" s="127"/>
      <c r="G154" s="127"/>
      <c r="H154" s="127"/>
      <c r="I154" s="127"/>
      <c r="J154" s="127"/>
      <c r="K154" s="127"/>
      <c r="L154" s="127"/>
    </row>
    <row r="155" spans="2:12" ht="12.75">
      <c r="B155" s="127"/>
      <c r="C155" s="127"/>
      <c r="D155" s="127"/>
      <c r="E155" s="127"/>
      <c r="F155" s="127"/>
      <c r="G155" s="127"/>
      <c r="H155" s="127"/>
      <c r="I155" s="127"/>
      <c r="J155" s="127"/>
      <c r="K155" s="127"/>
      <c r="L155" s="127"/>
    </row>
    <row r="156" spans="2:12" ht="12.75">
      <c r="B156" s="127"/>
      <c r="C156" s="127"/>
      <c r="D156" s="127"/>
      <c r="E156" s="127"/>
      <c r="F156" s="127"/>
      <c r="G156" s="127"/>
      <c r="H156" s="127"/>
      <c r="I156" s="127"/>
      <c r="J156" s="127"/>
      <c r="K156" s="127"/>
      <c r="L156" s="127"/>
    </row>
    <row r="157" spans="2:12" ht="12.75">
      <c r="B157" s="127"/>
      <c r="C157" s="127"/>
      <c r="D157" s="127"/>
      <c r="E157" s="127"/>
      <c r="F157" s="127"/>
      <c r="G157" s="127"/>
      <c r="H157" s="127"/>
      <c r="I157" s="127"/>
      <c r="J157" s="127"/>
      <c r="K157" s="127"/>
      <c r="L157" s="127"/>
    </row>
    <row r="158" spans="2:12" ht="12.75">
      <c r="B158" s="127"/>
      <c r="C158" s="127"/>
      <c r="D158" s="127"/>
      <c r="E158" s="127"/>
      <c r="F158" s="127"/>
      <c r="G158" s="127"/>
      <c r="H158" s="127"/>
      <c r="I158" s="127"/>
      <c r="J158" s="127"/>
      <c r="K158" s="127"/>
      <c r="L158" s="127"/>
    </row>
    <row r="159" spans="2:12" ht="12.75">
      <c r="B159" s="127"/>
      <c r="C159" s="127"/>
      <c r="D159" s="127"/>
      <c r="E159" s="127"/>
      <c r="F159" s="127"/>
      <c r="G159" s="127"/>
      <c r="H159" s="127"/>
      <c r="I159" s="127"/>
      <c r="J159" s="127"/>
      <c r="K159" s="127"/>
      <c r="L159" s="127"/>
    </row>
    <row r="160" spans="2:12" ht="12.75">
      <c r="B160" s="127"/>
      <c r="C160" s="127"/>
      <c r="D160" s="127"/>
      <c r="E160" s="127"/>
      <c r="F160" s="127"/>
      <c r="G160" s="127"/>
      <c r="H160" s="127"/>
      <c r="I160" s="127"/>
      <c r="J160" s="127"/>
      <c r="K160" s="127"/>
      <c r="L160" s="127"/>
    </row>
    <row r="161" spans="2:12" ht="12.75">
      <c r="B161" s="127"/>
      <c r="C161" s="127"/>
      <c r="D161" s="127"/>
      <c r="E161" s="127"/>
      <c r="F161" s="127"/>
      <c r="G161" s="127"/>
      <c r="H161" s="127"/>
      <c r="I161" s="127"/>
      <c r="J161" s="127"/>
      <c r="K161" s="127"/>
      <c r="L161" s="127"/>
    </row>
    <row r="162" spans="2:12" ht="12.75">
      <c r="B162" s="127"/>
      <c r="C162" s="127"/>
      <c r="D162" s="127"/>
      <c r="E162" s="127"/>
      <c r="F162" s="127"/>
      <c r="G162" s="127"/>
      <c r="H162" s="127"/>
      <c r="I162" s="127"/>
      <c r="J162" s="127"/>
      <c r="K162" s="127"/>
      <c r="L162" s="127"/>
    </row>
    <row r="163" spans="2:12" ht="12.75">
      <c r="B163" s="127"/>
      <c r="C163" s="127"/>
      <c r="D163" s="127"/>
      <c r="E163" s="127"/>
      <c r="F163" s="127"/>
      <c r="G163" s="127"/>
      <c r="H163" s="127"/>
      <c r="I163" s="127"/>
      <c r="J163" s="127"/>
      <c r="K163" s="127"/>
      <c r="L163" s="127"/>
    </row>
    <row r="164" spans="2:12" ht="12.75">
      <c r="B164" s="127"/>
      <c r="C164" s="127"/>
      <c r="D164" s="127"/>
      <c r="E164" s="127"/>
      <c r="F164" s="127"/>
      <c r="G164" s="127"/>
      <c r="H164" s="127"/>
      <c r="I164" s="127"/>
      <c r="J164" s="127"/>
      <c r="K164" s="127"/>
      <c r="L164" s="127"/>
    </row>
    <row r="165" spans="2:12" ht="12.75">
      <c r="B165" s="127"/>
      <c r="C165" s="127"/>
      <c r="D165" s="127"/>
      <c r="E165" s="127"/>
      <c r="F165" s="127"/>
      <c r="G165" s="127"/>
      <c r="H165" s="127"/>
      <c r="I165" s="127"/>
      <c r="J165" s="127"/>
      <c r="K165" s="127"/>
      <c r="L165" s="127"/>
    </row>
    <row r="166" spans="2:12" ht="12.75">
      <c r="B166" s="127"/>
      <c r="C166" s="127"/>
      <c r="D166" s="127"/>
      <c r="E166" s="127"/>
      <c r="F166" s="127"/>
      <c r="G166" s="127"/>
      <c r="H166" s="127"/>
      <c r="I166" s="127"/>
      <c r="J166" s="127"/>
      <c r="K166" s="127"/>
      <c r="L166" s="127"/>
    </row>
    <row r="167" spans="2:12" ht="12.75">
      <c r="B167" s="127"/>
      <c r="C167" s="127"/>
      <c r="D167" s="127"/>
      <c r="E167" s="127"/>
      <c r="F167" s="127"/>
      <c r="G167" s="127"/>
      <c r="H167" s="127"/>
      <c r="I167" s="127"/>
      <c r="J167" s="127"/>
      <c r="K167" s="127"/>
      <c r="L167" s="127"/>
    </row>
    <row r="168" spans="2:12" ht="12.75">
      <c r="B168" s="127"/>
      <c r="C168" s="127"/>
      <c r="D168" s="127"/>
      <c r="E168" s="127"/>
      <c r="F168" s="127"/>
      <c r="G168" s="127"/>
      <c r="H168" s="127"/>
      <c r="I168" s="127"/>
      <c r="J168" s="127"/>
      <c r="K168" s="127"/>
      <c r="L168" s="127"/>
    </row>
    <row r="169" spans="2:12" ht="12.75">
      <c r="B169" s="127"/>
      <c r="C169" s="127"/>
      <c r="D169" s="127"/>
      <c r="E169" s="127"/>
      <c r="F169" s="127"/>
      <c r="G169" s="127"/>
      <c r="H169" s="127"/>
      <c r="I169" s="127"/>
      <c r="J169" s="127"/>
      <c r="K169" s="127"/>
      <c r="L169" s="127"/>
    </row>
    <row r="170" spans="2:12" ht="12.75">
      <c r="B170" s="127"/>
      <c r="C170" s="127"/>
      <c r="D170" s="127"/>
      <c r="E170" s="127"/>
      <c r="F170" s="127"/>
      <c r="G170" s="127"/>
      <c r="H170" s="127"/>
      <c r="I170" s="127"/>
      <c r="J170" s="127"/>
      <c r="K170" s="127"/>
      <c r="L170" s="127"/>
    </row>
    <row r="171" spans="2:12" ht="12.75">
      <c r="B171" s="127"/>
      <c r="C171" s="127"/>
      <c r="D171" s="127"/>
      <c r="E171" s="127"/>
      <c r="F171" s="127"/>
      <c r="G171" s="127"/>
      <c r="H171" s="127"/>
      <c r="I171" s="127"/>
      <c r="J171" s="127"/>
      <c r="K171" s="127"/>
      <c r="L171" s="127"/>
    </row>
    <row r="172" spans="2:12" ht="12.75">
      <c r="B172" s="127"/>
      <c r="C172" s="127"/>
      <c r="D172" s="127"/>
      <c r="E172" s="127"/>
      <c r="F172" s="127"/>
      <c r="G172" s="127"/>
      <c r="H172" s="127"/>
      <c r="I172" s="127"/>
      <c r="J172" s="127"/>
      <c r="K172" s="127"/>
      <c r="L172" s="127"/>
    </row>
    <row r="173" spans="2:12" ht="12.75">
      <c r="B173" s="127"/>
      <c r="C173" s="127"/>
      <c r="D173" s="127"/>
      <c r="E173" s="127"/>
      <c r="F173" s="127"/>
      <c r="G173" s="127"/>
      <c r="H173" s="127"/>
      <c r="I173" s="127"/>
      <c r="J173" s="127"/>
      <c r="K173" s="127"/>
      <c r="L173" s="127"/>
    </row>
    <row r="174" spans="2:12" ht="12.75">
      <c r="B174" s="127"/>
      <c r="C174" s="127"/>
      <c r="D174" s="127"/>
      <c r="E174" s="127"/>
      <c r="F174" s="127"/>
      <c r="G174" s="127"/>
      <c r="H174" s="127"/>
      <c r="I174" s="127"/>
      <c r="J174" s="127"/>
      <c r="K174" s="127"/>
      <c r="L174" s="127"/>
    </row>
    <row r="175" spans="2:12" ht="12.75">
      <c r="B175" s="127"/>
      <c r="C175" s="127"/>
      <c r="D175" s="127"/>
      <c r="E175" s="127"/>
      <c r="F175" s="127"/>
      <c r="G175" s="127"/>
      <c r="H175" s="127"/>
      <c r="I175" s="127"/>
      <c r="J175" s="127"/>
      <c r="K175" s="127"/>
      <c r="L175" s="127"/>
    </row>
    <row r="176" spans="2:12" ht="12.75">
      <c r="B176" s="127"/>
      <c r="C176" s="127"/>
      <c r="D176" s="127"/>
      <c r="E176" s="127"/>
      <c r="F176" s="127"/>
      <c r="G176" s="127"/>
      <c r="H176" s="127"/>
      <c r="I176" s="127"/>
      <c r="J176" s="127"/>
      <c r="K176" s="127"/>
      <c r="L176" s="127"/>
    </row>
    <row r="177" spans="2:12" ht="12.75">
      <c r="B177" s="127"/>
      <c r="C177" s="127"/>
      <c r="D177" s="127"/>
      <c r="E177" s="127"/>
      <c r="F177" s="127"/>
      <c r="G177" s="127"/>
      <c r="H177" s="127"/>
      <c r="I177" s="127"/>
      <c r="J177" s="127"/>
      <c r="K177" s="127"/>
      <c r="L177" s="127"/>
    </row>
    <row r="178" spans="2:12" ht="12.75">
      <c r="B178" s="127"/>
      <c r="C178" s="127"/>
      <c r="D178" s="127"/>
      <c r="E178" s="127"/>
      <c r="F178" s="127"/>
      <c r="G178" s="127"/>
      <c r="H178" s="127"/>
      <c r="I178" s="127"/>
      <c r="J178" s="127"/>
      <c r="K178" s="127"/>
      <c r="L178" s="127"/>
    </row>
    <row r="179" spans="2:12" ht="12.75">
      <c r="B179" s="127"/>
      <c r="C179" s="127"/>
      <c r="D179" s="127"/>
      <c r="E179" s="127"/>
      <c r="F179" s="127"/>
      <c r="G179" s="127"/>
      <c r="H179" s="127"/>
      <c r="I179" s="127"/>
      <c r="J179" s="127"/>
      <c r="K179" s="127"/>
      <c r="L179" s="127"/>
    </row>
    <row r="180" spans="2:12" ht="12.75">
      <c r="B180" s="127"/>
      <c r="C180" s="127"/>
      <c r="D180" s="127"/>
      <c r="E180" s="127"/>
      <c r="F180" s="127"/>
      <c r="G180" s="127"/>
      <c r="H180" s="127"/>
      <c r="I180" s="127"/>
      <c r="J180" s="127"/>
      <c r="K180" s="127"/>
      <c r="L180" s="127"/>
    </row>
    <row r="181" spans="2:12" ht="14.25" customHeight="1">
      <c r="B181" s="127"/>
      <c r="C181" s="127"/>
      <c r="D181" s="127"/>
      <c r="E181" s="127"/>
      <c r="F181" s="127"/>
      <c r="G181" s="127"/>
      <c r="H181" s="127"/>
      <c r="I181" s="127"/>
      <c r="J181" s="127"/>
      <c r="K181" s="127"/>
      <c r="L181" s="127"/>
    </row>
    <row r="182" spans="2:12" ht="12.75" customHeight="1">
      <c r="B182" s="127"/>
      <c r="C182" s="127"/>
      <c r="D182" s="127"/>
      <c r="E182" s="127"/>
      <c r="F182" s="127"/>
      <c r="G182" s="127"/>
      <c r="H182" s="127"/>
      <c r="I182" s="127"/>
      <c r="J182" s="127"/>
      <c r="K182" s="127"/>
      <c r="L182" s="127"/>
    </row>
    <row r="183" spans="2:12" ht="12.75" customHeight="1">
      <c r="B183" s="127"/>
      <c r="C183" s="127"/>
      <c r="D183" s="127"/>
      <c r="E183" s="127"/>
      <c r="F183" s="127"/>
      <c r="G183" s="127"/>
      <c r="H183" s="127"/>
      <c r="I183" s="127"/>
      <c r="J183" s="127"/>
      <c r="K183" s="127"/>
      <c r="L183" s="127"/>
    </row>
    <row r="184" spans="2:12" ht="12.75" customHeight="1">
      <c r="B184" s="127"/>
      <c r="C184" s="127"/>
      <c r="D184" s="127"/>
      <c r="E184" s="127"/>
      <c r="F184" s="127"/>
      <c r="G184" s="127"/>
      <c r="H184" s="127"/>
      <c r="I184" s="127"/>
      <c r="J184" s="127"/>
      <c r="K184" s="127"/>
      <c r="L184" s="127"/>
    </row>
    <row r="185" spans="2:12" ht="12.75" customHeight="1">
      <c r="B185" s="127"/>
      <c r="C185" s="127"/>
      <c r="D185" s="127"/>
      <c r="E185" s="127"/>
      <c r="F185" s="127"/>
      <c r="G185" s="127"/>
      <c r="H185" s="127"/>
      <c r="I185" s="127"/>
      <c r="J185" s="127"/>
      <c r="K185" s="127"/>
      <c r="L185" s="127"/>
    </row>
    <row r="186" spans="2:12" ht="12.75" customHeight="1">
      <c r="B186" s="127"/>
      <c r="C186" s="127"/>
      <c r="D186" s="127"/>
      <c r="E186" s="127"/>
      <c r="F186" s="127"/>
      <c r="G186" s="127"/>
      <c r="H186" s="127"/>
      <c r="I186" s="127"/>
      <c r="J186" s="127"/>
      <c r="K186" s="127"/>
      <c r="L186" s="127"/>
    </row>
    <row r="187" spans="2:12" ht="12.75" customHeight="1">
      <c r="B187" s="127"/>
      <c r="C187" s="127"/>
      <c r="D187" s="127"/>
      <c r="E187" s="127"/>
      <c r="F187" s="127"/>
      <c r="G187" s="127"/>
      <c r="H187" s="127"/>
      <c r="I187" s="127"/>
      <c r="J187" s="127"/>
      <c r="K187" s="127"/>
      <c r="L187" s="127"/>
    </row>
    <row r="188" spans="2:12" ht="12.75" customHeight="1">
      <c r="B188" s="127"/>
      <c r="C188" s="127"/>
      <c r="D188" s="127"/>
      <c r="E188" s="127"/>
      <c r="F188" s="127"/>
      <c r="G188" s="127"/>
      <c r="H188" s="127"/>
      <c r="I188" s="127"/>
      <c r="J188" s="127"/>
      <c r="K188" s="127"/>
      <c r="L188" s="127"/>
    </row>
    <row r="189" spans="2:12" ht="12.75" customHeight="1">
      <c r="B189" s="127"/>
      <c r="C189" s="127"/>
      <c r="D189" s="127"/>
      <c r="E189" s="127"/>
      <c r="F189" s="127"/>
      <c r="G189" s="127"/>
      <c r="H189" s="127"/>
      <c r="I189" s="127"/>
      <c r="J189" s="127"/>
      <c r="K189" s="127"/>
      <c r="L189" s="127"/>
    </row>
    <row r="190" spans="2:12" ht="12.75" customHeight="1">
      <c r="B190" s="127"/>
      <c r="C190" s="127"/>
      <c r="D190" s="127"/>
      <c r="E190" s="127"/>
      <c r="F190" s="127"/>
      <c r="G190" s="127"/>
      <c r="H190" s="127"/>
      <c r="I190" s="127"/>
      <c r="J190" s="127"/>
      <c r="K190" s="127"/>
      <c r="L190" s="127"/>
    </row>
    <row r="191" spans="2:12" ht="12.75" customHeight="1">
      <c r="B191" s="127"/>
      <c r="C191" s="127"/>
      <c r="D191" s="127"/>
      <c r="E191" s="127"/>
      <c r="F191" s="127"/>
      <c r="G191" s="127"/>
      <c r="H191" s="127"/>
      <c r="I191" s="127"/>
      <c r="J191" s="127"/>
      <c r="K191" s="127"/>
      <c r="L191" s="127"/>
    </row>
    <row r="192" spans="2:12" ht="12.75" customHeight="1">
      <c r="B192" s="127"/>
      <c r="C192" s="127"/>
      <c r="D192" s="127"/>
      <c r="E192" s="127"/>
      <c r="F192" s="127"/>
      <c r="G192" s="127"/>
      <c r="H192" s="127"/>
      <c r="I192" s="127"/>
      <c r="J192" s="127"/>
      <c r="K192" s="127"/>
      <c r="L192" s="127"/>
    </row>
    <row r="193" spans="2:12" ht="12.75" customHeight="1">
      <c r="B193" s="127"/>
      <c r="C193" s="127"/>
      <c r="D193" s="127"/>
      <c r="E193" s="127"/>
      <c r="F193" s="127"/>
      <c r="G193" s="127"/>
      <c r="H193" s="127"/>
      <c r="I193" s="127"/>
      <c r="J193" s="127"/>
      <c r="K193" s="127"/>
      <c r="L193" s="127"/>
    </row>
    <row r="194" spans="2:12" ht="12.75" customHeight="1">
      <c r="B194" s="127"/>
      <c r="C194" s="127"/>
      <c r="D194" s="127"/>
      <c r="E194" s="127"/>
      <c r="F194" s="127"/>
      <c r="G194" s="127"/>
      <c r="H194" s="127"/>
      <c r="I194" s="127"/>
      <c r="J194" s="127"/>
      <c r="K194" s="127"/>
      <c r="L194" s="127"/>
    </row>
    <row r="195" spans="2:12" ht="12.75" customHeight="1">
      <c r="B195" s="127"/>
      <c r="C195" s="127"/>
      <c r="D195" s="127"/>
      <c r="E195" s="127"/>
      <c r="F195" s="127"/>
      <c r="G195" s="127"/>
      <c r="H195" s="127"/>
      <c r="I195" s="127"/>
      <c r="J195" s="127"/>
      <c r="K195" s="127"/>
      <c r="L195" s="127"/>
    </row>
    <row r="196" spans="2:12" ht="12.75" customHeight="1">
      <c r="B196" s="127"/>
      <c r="C196" s="127"/>
      <c r="D196" s="127"/>
      <c r="E196" s="127"/>
      <c r="F196" s="127"/>
      <c r="G196" s="127"/>
      <c r="H196" s="127"/>
      <c r="I196" s="127"/>
      <c r="J196" s="127"/>
      <c r="K196" s="127"/>
      <c r="L196" s="127"/>
    </row>
    <row r="197" spans="2:12" ht="12.75">
      <c r="B197" s="127"/>
      <c r="C197" s="127"/>
      <c r="D197" s="127"/>
      <c r="E197" s="127"/>
      <c r="F197" s="127"/>
      <c r="G197" s="127"/>
      <c r="H197" s="127"/>
      <c r="I197" s="127"/>
      <c r="J197" s="127"/>
      <c r="K197" s="127"/>
      <c r="L197" s="127"/>
    </row>
    <row r="198" spans="2:12" ht="12.75">
      <c r="B198" s="127"/>
      <c r="C198" s="127"/>
      <c r="D198" s="127"/>
      <c r="E198" s="127"/>
      <c r="F198" s="127"/>
      <c r="G198" s="127"/>
      <c r="H198" s="127"/>
      <c r="I198" s="127"/>
      <c r="J198" s="127"/>
      <c r="K198" s="127"/>
      <c r="L198" s="127"/>
    </row>
    <row r="199" spans="2:12" ht="12.75">
      <c r="B199" s="127"/>
      <c r="C199" s="127"/>
      <c r="D199" s="127"/>
      <c r="E199" s="127"/>
      <c r="F199" s="127"/>
      <c r="G199" s="127"/>
      <c r="H199" s="127"/>
      <c r="I199" s="127"/>
      <c r="J199" s="127"/>
      <c r="K199" s="127"/>
      <c r="L199" s="127"/>
    </row>
    <row r="200" spans="2:12" ht="12.75">
      <c r="B200" s="127"/>
      <c r="C200" s="127"/>
      <c r="D200" s="127"/>
      <c r="E200" s="127"/>
      <c r="F200" s="127"/>
      <c r="G200" s="127"/>
      <c r="H200" s="127"/>
      <c r="I200" s="127"/>
      <c r="J200" s="127"/>
      <c r="K200" s="127"/>
      <c r="L200" s="127"/>
    </row>
    <row r="201" spans="2:12" ht="12.75">
      <c r="B201" s="127"/>
      <c r="C201" s="127"/>
      <c r="D201" s="127"/>
      <c r="E201" s="127"/>
      <c r="F201" s="127"/>
      <c r="G201" s="127"/>
      <c r="H201" s="127"/>
      <c r="I201" s="127"/>
      <c r="J201" s="127"/>
      <c r="K201" s="127"/>
      <c r="L201" s="127"/>
    </row>
    <row r="202" spans="2:12" ht="12.75">
      <c r="B202" s="127"/>
      <c r="C202" s="127"/>
      <c r="D202" s="127"/>
      <c r="E202" s="127"/>
      <c r="F202" s="127"/>
      <c r="G202" s="127"/>
      <c r="H202" s="127"/>
      <c r="I202" s="127"/>
      <c r="J202" s="127"/>
      <c r="K202" s="127"/>
      <c r="L202" s="127"/>
    </row>
    <row r="203" spans="2:12" ht="12.75">
      <c r="B203" s="127"/>
      <c r="C203" s="127"/>
      <c r="D203" s="127"/>
      <c r="E203" s="127"/>
      <c r="F203" s="127"/>
      <c r="G203" s="127"/>
      <c r="H203" s="127"/>
      <c r="I203" s="127"/>
      <c r="J203" s="127"/>
      <c r="K203" s="127"/>
      <c r="L203" s="127"/>
    </row>
    <row r="204" spans="2:12" ht="12.75">
      <c r="B204" s="127"/>
      <c r="C204" s="127"/>
      <c r="D204" s="127"/>
      <c r="E204" s="127"/>
      <c r="F204" s="127"/>
      <c r="G204" s="127"/>
      <c r="H204" s="127"/>
      <c r="I204" s="127"/>
      <c r="J204" s="127"/>
      <c r="K204" s="127"/>
      <c r="L204" s="127"/>
    </row>
    <row r="205" spans="2:12" ht="12.75">
      <c r="B205" s="127"/>
      <c r="C205" s="127"/>
      <c r="D205" s="127"/>
      <c r="E205" s="127"/>
      <c r="F205" s="127"/>
      <c r="G205" s="127"/>
      <c r="H205" s="127"/>
      <c r="I205" s="127"/>
      <c r="J205" s="127"/>
      <c r="K205" s="127"/>
      <c r="L205" s="127"/>
    </row>
    <row r="206" spans="2:12" ht="12.75">
      <c r="B206" s="127"/>
      <c r="C206" s="127"/>
      <c r="D206" s="127"/>
      <c r="E206" s="127"/>
      <c r="F206" s="127"/>
      <c r="G206" s="127"/>
      <c r="H206" s="127"/>
      <c r="I206" s="127"/>
      <c r="J206" s="127"/>
      <c r="K206" s="127"/>
      <c r="L206" s="127"/>
    </row>
    <row r="207" spans="2:12" ht="12.75">
      <c r="B207" s="127"/>
      <c r="C207" s="127"/>
      <c r="D207" s="127"/>
      <c r="E207" s="127"/>
      <c r="F207" s="127"/>
      <c r="G207" s="127"/>
      <c r="H207" s="127"/>
      <c r="I207" s="127"/>
      <c r="J207" s="127"/>
      <c r="K207" s="127"/>
      <c r="L207" s="127"/>
    </row>
    <row r="208" spans="2:12" ht="12.75">
      <c r="B208" s="127"/>
      <c r="C208" s="127"/>
      <c r="D208" s="127"/>
      <c r="E208" s="127"/>
      <c r="F208" s="127"/>
      <c r="G208" s="127"/>
      <c r="H208" s="127"/>
      <c r="I208" s="127"/>
      <c r="J208" s="127"/>
      <c r="K208" s="127"/>
      <c r="L208" s="127"/>
    </row>
    <row r="209" spans="2:12" ht="12.75">
      <c r="B209" s="127"/>
      <c r="C209" s="127"/>
      <c r="D209" s="127"/>
      <c r="E209" s="127"/>
      <c r="F209" s="127"/>
      <c r="G209" s="127"/>
      <c r="H209" s="127"/>
      <c r="I209" s="127"/>
      <c r="J209" s="127"/>
      <c r="K209" s="127"/>
      <c r="L209" s="127"/>
    </row>
    <row r="210" spans="2:12" ht="12.75">
      <c r="B210" s="127"/>
      <c r="C210" s="127"/>
      <c r="D210" s="127"/>
      <c r="E210" s="127"/>
      <c r="F210" s="127"/>
      <c r="G210" s="127"/>
      <c r="H210" s="127"/>
      <c r="I210" s="127"/>
      <c r="J210" s="127"/>
      <c r="K210" s="127"/>
      <c r="L210" s="127"/>
    </row>
    <row r="211" spans="2:12" ht="12.75">
      <c r="B211" s="127"/>
      <c r="C211" s="127"/>
      <c r="D211" s="127"/>
      <c r="E211" s="127"/>
      <c r="F211" s="127"/>
      <c r="G211" s="127"/>
      <c r="H211" s="127"/>
      <c r="I211" s="127"/>
      <c r="J211" s="127"/>
      <c r="K211" s="127"/>
      <c r="L211" s="127"/>
    </row>
    <row r="212" spans="2:12" ht="12.75">
      <c r="B212" s="127"/>
      <c r="C212" s="127"/>
      <c r="D212" s="127"/>
      <c r="E212" s="127"/>
      <c r="F212" s="127"/>
      <c r="G212" s="127"/>
      <c r="H212" s="127"/>
      <c r="I212" s="127"/>
      <c r="J212" s="127"/>
      <c r="K212" s="127"/>
      <c r="L212" s="127"/>
    </row>
    <row r="213" spans="2:12" ht="12.75">
      <c r="B213" s="127"/>
      <c r="C213" s="127"/>
      <c r="D213" s="127"/>
      <c r="E213" s="127"/>
      <c r="F213" s="127"/>
      <c r="G213" s="127"/>
      <c r="H213" s="127"/>
      <c r="I213" s="127"/>
      <c r="J213" s="127"/>
      <c r="K213" s="127"/>
      <c r="L213" s="127"/>
    </row>
    <row r="214" spans="2:12" ht="12.75">
      <c r="B214" s="127"/>
      <c r="C214" s="127"/>
      <c r="D214" s="127"/>
      <c r="E214" s="127"/>
      <c r="F214" s="127"/>
      <c r="G214" s="127"/>
      <c r="H214" s="127"/>
      <c r="I214" s="127"/>
      <c r="J214" s="127"/>
      <c r="K214" s="127"/>
      <c r="L214" s="127"/>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22" r:id="rId1"/>
  <headerFooter alignWithMargins="0">
    <oddHeader>&amp;R&amp;"Arial,Bold"Formula Rate
 &amp;A
Page &amp;P of &amp;N</oddHeader>
  </headerFooter>
  <rowBreaks count="1" manualBreakCount="1">
    <brk id="53"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2:S88"/>
  <sheetViews>
    <sheetView zoomScale="75" zoomScaleNormal="75" workbookViewId="0" topLeftCell="A1">
      <selection activeCell="G13" sqref="G13"/>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175</v>
      </c>
      <c r="I2" s="64" t="s">
        <v>127</v>
      </c>
      <c r="J2" s="65">
        <v>2017</v>
      </c>
    </row>
    <row r="3" spans="2:12" s="3" customFormat="1" ht="54" customHeight="1">
      <c r="B3" s="181" t="s">
        <v>137</v>
      </c>
      <c r="C3" s="181"/>
      <c r="D3" s="181"/>
      <c r="E3" s="181"/>
      <c r="F3" s="181"/>
      <c r="G3" s="181"/>
      <c r="H3" s="181"/>
      <c r="I3" s="181"/>
      <c r="J3" s="181"/>
      <c r="K3" s="181"/>
      <c r="L3" s="181"/>
    </row>
    <row r="4" spans="2:7" s="3" customFormat="1" ht="18.75" customHeight="1">
      <c r="B4" s="4"/>
      <c r="C4" s="4"/>
      <c r="D4" s="4"/>
      <c r="E4" s="4"/>
      <c r="F4" s="4"/>
      <c r="G4" s="4"/>
    </row>
    <row r="5" spans="2:18" s="3" customFormat="1" ht="15" customHeight="1">
      <c r="B5" s="55"/>
      <c r="C5" s="55"/>
      <c r="D5" s="55"/>
      <c r="E5" s="55" t="s">
        <v>61</v>
      </c>
      <c r="F5" s="55" t="s">
        <v>62</v>
      </c>
      <c r="G5" s="55" t="s">
        <v>108</v>
      </c>
      <c r="H5" s="55"/>
      <c r="I5" s="55"/>
      <c r="J5" s="55"/>
      <c r="K5" s="55"/>
      <c r="L5" s="55"/>
      <c r="M5" s="55"/>
      <c r="N5" s="55"/>
      <c r="O5" s="55"/>
      <c r="P5" s="55"/>
      <c r="Q5" s="55"/>
      <c r="R5" s="55"/>
    </row>
    <row r="6" spans="2:18" s="3" customFormat="1" ht="57" customHeight="1">
      <c r="B6" s="5" t="s">
        <v>67</v>
      </c>
      <c r="C6" s="5"/>
      <c r="D6" s="5"/>
      <c r="E6" s="49" t="s">
        <v>101</v>
      </c>
      <c r="F6" s="6" t="s">
        <v>129</v>
      </c>
      <c r="G6" s="6" t="s">
        <v>130</v>
      </c>
      <c r="I6"/>
      <c r="J6"/>
      <c r="K6"/>
      <c r="L6"/>
      <c r="M6"/>
      <c r="N6"/>
      <c r="O6"/>
      <c r="P6"/>
      <c r="Q6"/>
      <c r="R6"/>
    </row>
    <row r="7" spans="9:18" s="3" customFormat="1" ht="13.5">
      <c r="I7"/>
      <c r="J7"/>
      <c r="K7"/>
      <c r="L7"/>
      <c r="M7"/>
      <c r="N7"/>
      <c r="O7"/>
      <c r="P7"/>
      <c r="Q7"/>
      <c r="R7"/>
    </row>
    <row r="8" spans="1:18" s="3" customFormat="1" ht="13.5">
      <c r="A8" s="3">
        <v>1</v>
      </c>
      <c r="B8" s="3" t="s">
        <v>68</v>
      </c>
      <c r="E8" s="3">
        <f>+E56</f>
        <v>15888408</v>
      </c>
      <c r="F8" s="13">
        <f>E8</f>
        <v>15888408</v>
      </c>
      <c r="G8" s="178">
        <v>8091408</v>
      </c>
      <c r="I8"/>
      <c r="J8"/>
      <c r="K8"/>
      <c r="L8"/>
      <c r="M8"/>
      <c r="N8"/>
      <c r="O8"/>
      <c r="P8"/>
      <c r="Q8"/>
      <c r="R8"/>
    </row>
    <row r="9" spans="1:18" s="3" customFormat="1" ht="13.5">
      <c r="A9" s="3">
        <f>+A8+1</f>
        <v>2</v>
      </c>
      <c r="B9" s="3" t="s">
        <v>69</v>
      </c>
      <c r="F9" s="3">
        <f>+F8-E8</f>
        <v>0</v>
      </c>
      <c r="G9" s="3">
        <f>+G8-F8</f>
        <v>-7797000</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132</v>
      </c>
      <c r="E12" s="3">
        <f>+E62+E71+E88</f>
        <v>138573946</v>
      </c>
      <c r="F12" s="13">
        <f>+E12</f>
        <v>138573946</v>
      </c>
      <c r="G12" s="178">
        <v>174612580</v>
      </c>
      <c r="I12"/>
      <c r="J12"/>
      <c r="K12"/>
      <c r="L12"/>
      <c r="M12"/>
      <c r="N12"/>
      <c r="O12"/>
      <c r="P12"/>
      <c r="Q12"/>
      <c r="R12"/>
    </row>
    <row r="13" spans="1:18" s="3" customFormat="1" ht="13.5">
      <c r="A13" s="3">
        <f t="shared" si="0"/>
        <v>6</v>
      </c>
      <c r="B13" s="3" t="s">
        <v>131</v>
      </c>
      <c r="F13" s="3">
        <f>+F12-E12</f>
        <v>0</v>
      </c>
      <c r="G13" s="3">
        <f>+G12-F12</f>
        <v>36038634</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133</v>
      </c>
      <c r="E15" s="54" t="s">
        <v>107</v>
      </c>
      <c r="F15" s="54" t="s">
        <v>134</v>
      </c>
      <c r="I15"/>
      <c r="J15"/>
      <c r="K15"/>
      <c r="L15"/>
      <c r="M15"/>
      <c r="N15"/>
      <c r="O15"/>
      <c r="P15"/>
      <c r="Q15"/>
      <c r="R15"/>
    </row>
    <row r="16" spans="1:18" s="3" customFormat="1" ht="13.5">
      <c r="A16" s="3">
        <f t="shared" si="0"/>
        <v>9</v>
      </c>
      <c r="B16" s="3" t="s">
        <v>110</v>
      </c>
      <c r="E16" s="3">
        <f>+E62</f>
        <v>0</v>
      </c>
      <c r="F16" s="8">
        <f>IF(ISERROR(+E16/E$19),0,E16/E$19)</f>
        <v>0</v>
      </c>
      <c r="G16" s="8"/>
      <c r="I16"/>
      <c r="J16"/>
      <c r="K16"/>
      <c r="L16"/>
      <c r="M16"/>
      <c r="N16"/>
      <c r="O16"/>
      <c r="P16"/>
      <c r="Q16"/>
      <c r="R16"/>
    </row>
    <row r="17" spans="1:18" s="3" customFormat="1" ht="13.5">
      <c r="A17" s="3">
        <f t="shared" si="0"/>
        <v>10</v>
      </c>
      <c r="B17" s="3" t="s">
        <v>111</v>
      </c>
      <c r="E17" s="3">
        <f>+E67</f>
        <v>103890429</v>
      </c>
      <c r="F17" s="8">
        <f>IF(ISERROR(+E17/E$19),0,E17/E$19)</f>
        <v>1</v>
      </c>
      <c r="G17" s="8"/>
      <c r="I17"/>
      <c r="J17"/>
      <c r="K17"/>
      <c r="L17"/>
      <c r="M17"/>
      <c r="N17"/>
      <c r="O17"/>
      <c r="P17"/>
      <c r="Q17"/>
      <c r="R17"/>
    </row>
    <row r="18" spans="1:18" s="3" customFormat="1" ht="13.5">
      <c r="A18" s="3">
        <f t="shared" si="0"/>
        <v>11</v>
      </c>
      <c r="B18" s="3" t="s">
        <v>112</v>
      </c>
      <c r="E18" s="3">
        <f>+E78</f>
        <v>0</v>
      </c>
      <c r="F18" s="8">
        <f>IF(ISERROR(+E18/E$19),0,E18/E$19)</f>
        <v>0</v>
      </c>
      <c r="G18" s="8"/>
      <c r="I18"/>
      <c r="J18"/>
      <c r="K18"/>
      <c r="L18"/>
      <c r="M18"/>
      <c r="N18"/>
      <c r="O18"/>
      <c r="P18"/>
      <c r="Q18"/>
      <c r="R18"/>
    </row>
    <row r="19" spans="1:18" s="3" customFormat="1" ht="13.5">
      <c r="A19" s="3">
        <f t="shared" si="0"/>
        <v>12</v>
      </c>
      <c r="B19" s="9" t="s">
        <v>3</v>
      </c>
      <c r="C19" s="9"/>
      <c r="D19" s="9"/>
      <c r="E19" s="9">
        <f>+E16+E17+E18</f>
        <v>103890429</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113</v>
      </c>
      <c r="F21" s="3">
        <f>+F$13*F16</f>
        <v>0</v>
      </c>
      <c r="G21" s="3">
        <f>+G$13*F16</f>
        <v>0</v>
      </c>
      <c r="I21"/>
      <c r="J21"/>
      <c r="K21"/>
      <c r="L21"/>
      <c r="M21"/>
      <c r="N21"/>
      <c r="O21"/>
      <c r="P21"/>
      <c r="Q21"/>
      <c r="R21"/>
    </row>
    <row r="22" spans="1:18" s="3" customFormat="1" ht="13.5">
      <c r="A22" s="3">
        <f t="shared" si="0"/>
        <v>15</v>
      </c>
      <c r="B22" s="3" t="s">
        <v>103</v>
      </c>
      <c r="F22" s="3">
        <f>+F$13*F17</f>
        <v>0</v>
      </c>
      <c r="G22" s="3">
        <f>+G$13*F17</f>
        <v>36038634</v>
      </c>
      <c r="I22"/>
      <c r="J22"/>
      <c r="K22"/>
      <c r="L22"/>
      <c r="M22"/>
      <c r="N22"/>
      <c r="O22"/>
      <c r="P22"/>
      <c r="Q22"/>
      <c r="R22"/>
    </row>
    <row r="23" spans="1:18" s="3" customFormat="1" ht="13.5">
      <c r="A23" s="3">
        <f t="shared" si="0"/>
        <v>16</v>
      </c>
      <c r="B23" s="3" t="s">
        <v>104</v>
      </c>
      <c r="F23" s="3">
        <f>+F$13*F18</f>
        <v>0</v>
      </c>
      <c r="G23" s="3">
        <f>+G$13*F18</f>
        <v>0</v>
      </c>
      <c r="I23"/>
      <c r="J23"/>
      <c r="K23"/>
      <c r="L23"/>
      <c r="M23"/>
      <c r="N23"/>
      <c r="O23"/>
      <c r="P23"/>
      <c r="Q23"/>
      <c r="R23"/>
    </row>
    <row r="24" spans="1:18" s="3" customFormat="1" ht="13.5">
      <c r="A24" s="3">
        <f t="shared" si="0"/>
        <v>17</v>
      </c>
      <c r="B24" s="7" t="s">
        <v>3</v>
      </c>
      <c r="C24" s="7"/>
      <c r="D24" s="7"/>
      <c r="E24" s="7"/>
      <c r="F24" s="7">
        <f>+SUM(F21:F23)</f>
        <v>0</v>
      </c>
      <c r="G24" s="7">
        <f>+SUM(G21:G23)</f>
        <v>36038634</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1" t="s">
        <v>136</v>
      </c>
      <c r="C27" s="181"/>
      <c r="D27" s="181"/>
      <c r="E27" s="181"/>
      <c r="F27" s="181"/>
      <c r="G27" s="181"/>
      <c r="H27" s="181"/>
      <c r="I27" s="181"/>
      <c r="J27" s="181"/>
      <c r="K27" s="181"/>
      <c r="L27" s="181"/>
      <c r="M27" s="181"/>
      <c r="N27" s="181"/>
      <c r="O27" s="181"/>
      <c r="P27" s="181"/>
      <c r="Q27" s="181"/>
      <c r="R27" s="181"/>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119</v>
      </c>
      <c r="M29" s="22"/>
      <c r="N29" s="16" t="s">
        <v>72</v>
      </c>
      <c r="O29" s="16" t="s">
        <v>109</v>
      </c>
      <c r="P29" s="16" t="s">
        <v>100</v>
      </c>
      <c r="Q29" s="16" t="s">
        <v>73</v>
      </c>
      <c r="R29" s="16" t="s">
        <v>120</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2" t="str">
        <f>"December 31, "&amp;J2-1&amp;" Forecast"</f>
        <v>December 31, 2016 Forecast</v>
      </c>
      <c r="J31" s="183"/>
      <c r="K31" s="183"/>
      <c r="L31" s="184"/>
      <c r="M31" s="16"/>
      <c r="N31" s="182" t="str">
        <f>"December 31, "&amp;J2&amp;" Forecast"</f>
        <v>December 31, 2017 Forecast</v>
      </c>
      <c r="O31" s="183"/>
      <c r="P31" s="183"/>
      <c r="Q31" s="183"/>
      <c r="R31" s="184"/>
    </row>
    <row r="32" spans="1:18" s="3" customFormat="1" ht="55.5">
      <c r="A32" s="3">
        <f t="shared" si="0"/>
        <v>25</v>
      </c>
      <c r="B32" s="185" t="s">
        <v>75</v>
      </c>
      <c r="C32" s="186"/>
      <c r="D32" s="186"/>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114</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15888408</v>
      </c>
      <c r="F34" s="3">
        <f>+F56</f>
        <v>15888408</v>
      </c>
      <c r="G34" s="76">
        <f>IF(ISERROR(+F34/E34),0,F34/E34)</f>
        <v>1</v>
      </c>
      <c r="H34" s="26"/>
      <c r="I34" s="25">
        <f>+I56</f>
        <v>15888408</v>
      </c>
      <c r="J34" s="3">
        <f>+J56</f>
        <v>15888408</v>
      </c>
      <c r="K34" s="3">
        <f>+K56</f>
        <v>-203367</v>
      </c>
      <c r="L34" s="26">
        <f>+L56</f>
        <v>15685041</v>
      </c>
      <c r="N34" s="25">
        <f>+N56</f>
        <v>8091408</v>
      </c>
      <c r="O34" s="3">
        <f>+O56</f>
        <v>8091408</v>
      </c>
      <c r="P34" s="3">
        <f>+P56</f>
        <v>-203367</v>
      </c>
      <c r="Q34" s="3">
        <f>+Q56</f>
        <v>0</v>
      </c>
      <c r="R34" s="26">
        <f>+R56</f>
        <v>7888041</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0</v>
      </c>
      <c r="F36" s="3">
        <f>+F62</f>
        <v>0</v>
      </c>
      <c r="G36" s="76">
        <f>IF(ISERROR(+F36/E36),0,F36/E36)</f>
        <v>0</v>
      </c>
      <c r="H36" s="26"/>
      <c r="I36" s="25">
        <f>+I62</f>
        <v>0</v>
      </c>
      <c r="J36" s="3">
        <f>+J62</f>
        <v>0</v>
      </c>
      <c r="K36" s="3">
        <f>+K62</f>
        <v>0</v>
      </c>
      <c r="L36" s="26">
        <f>+L62</f>
        <v>0</v>
      </c>
      <c r="N36" s="25">
        <f>+N62</f>
        <v>0</v>
      </c>
      <c r="O36" s="3">
        <f>+O62</f>
        <v>0</v>
      </c>
      <c r="P36" s="3">
        <f>+P62</f>
        <v>0</v>
      </c>
      <c r="Q36" s="3">
        <f>+Q62</f>
        <v>0</v>
      </c>
      <c r="R36" s="26">
        <f>+R62</f>
        <v>0</v>
      </c>
    </row>
    <row r="37" spans="1:18" s="3" customFormat="1" ht="13.5">
      <c r="A37" s="3">
        <f t="shared" si="0"/>
        <v>29</v>
      </c>
      <c r="B37" s="25" t="s">
        <v>0</v>
      </c>
      <c r="D37" s="11" t="str">
        <f>"Line "&amp;A71&amp;""</f>
        <v>Line 63</v>
      </c>
      <c r="E37" s="25">
        <f>+E71</f>
        <v>112386833</v>
      </c>
      <c r="F37" s="3">
        <f>+F71</f>
        <v>112386833</v>
      </c>
      <c r="G37" s="76">
        <f>IF(ISERROR(+F37/E37),0,F37/E37)</f>
        <v>1</v>
      </c>
      <c r="H37" s="26"/>
      <c r="I37" s="25">
        <f>+I71</f>
        <v>112386833</v>
      </c>
      <c r="J37" s="3">
        <f>+J71</f>
        <v>112386833</v>
      </c>
      <c r="K37" s="3">
        <f>+K71</f>
        <v>-8496404</v>
      </c>
      <c r="L37" s="26">
        <f>+L71</f>
        <v>103890429</v>
      </c>
      <c r="N37" s="25">
        <f>+N71</f>
        <v>148425467</v>
      </c>
      <c r="O37" s="3">
        <f>+O71</f>
        <v>148425467</v>
      </c>
      <c r="P37" s="3">
        <f>+P71</f>
        <v>-8496404</v>
      </c>
      <c r="Q37" s="3">
        <f>+Q71</f>
        <v>-19344024.779452026</v>
      </c>
      <c r="R37" s="26">
        <f>+R71</f>
        <v>120585038.22054797</v>
      </c>
    </row>
    <row r="38" spans="1:18" s="3" customFormat="1" ht="13.5">
      <c r="A38" s="3">
        <f t="shared" si="0"/>
        <v>30</v>
      </c>
      <c r="B38" s="25" t="s">
        <v>2</v>
      </c>
      <c r="D38" s="11" t="str">
        <f>"Line "&amp;A79&amp;""</f>
        <v>Line 71</v>
      </c>
      <c r="E38" s="25">
        <f>+E88</f>
        <v>26187113</v>
      </c>
      <c r="F38" s="3">
        <f>+F88</f>
        <v>26187113</v>
      </c>
      <c r="G38" s="76">
        <f>IF(ISERROR(+F38/E38),0,F38/E38)</f>
        <v>1</v>
      </c>
      <c r="H38" s="26"/>
      <c r="I38" s="25">
        <f>+I88</f>
        <v>26187113</v>
      </c>
      <c r="J38" s="3">
        <f>+J88</f>
        <v>26187113</v>
      </c>
      <c r="K38" s="3">
        <f>+K88</f>
        <v>-4574987</v>
      </c>
      <c r="L38" s="26">
        <f>+L88</f>
        <v>21612126</v>
      </c>
      <c r="N38" s="25">
        <f>+N88</f>
        <v>26187113</v>
      </c>
      <c r="O38" s="3">
        <f>+O88</f>
        <v>26187113</v>
      </c>
      <c r="P38" s="3">
        <f>+P88</f>
        <v>-4574987</v>
      </c>
      <c r="Q38" s="3">
        <f>+Q88</f>
        <v>0</v>
      </c>
      <c r="R38" s="26">
        <f>+R88</f>
        <v>21612126</v>
      </c>
    </row>
    <row r="39" spans="1:18" s="3" customFormat="1" ht="13.5">
      <c r="A39" s="3">
        <f t="shared" si="0"/>
        <v>31</v>
      </c>
      <c r="B39" s="31" t="s">
        <v>76</v>
      </c>
      <c r="C39" s="9"/>
      <c r="D39" s="9" t="str">
        <f>"Sum Lines "&amp;A36&amp;" to "&amp;A38&amp;" less line "&amp;A34</f>
        <v>Sum Lines 28 to 30 less line 26</v>
      </c>
      <c r="E39" s="83">
        <f>-E34+SUM(E36:E38)</f>
        <v>122685538</v>
      </c>
      <c r="F39" s="14">
        <f>-F34+SUM(F36:F38)</f>
        <v>122685538</v>
      </c>
      <c r="G39" s="84">
        <f>+F39/E39</f>
        <v>1</v>
      </c>
      <c r="H39" s="32"/>
      <c r="I39" s="27">
        <f>-I34+SUM(I36:I38)</f>
        <v>122685538</v>
      </c>
      <c r="J39" s="14">
        <f>-J34+SUM(J36:J38)</f>
        <v>122685538</v>
      </c>
      <c r="K39" s="14">
        <f>-K34+SUM(K36:K38)</f>
        <v>-12868024</v>
      </c>
      <c r="L39" s="28">
        <f>-L34+SUM(L36:L38)</f>
        <v>109817514</v>
      </c>
      <c r="M39" s="15"/>
      <c r="N39" s="27">
        <f>-N34+SUM(N36:N38)</f>
        <v>166521172</v>
      </c>
      <c r="O39" s="14">
        <f>-O34+SUM(O36:O38)</f>
        <v>166521172</v>
      </c>
      <c r="P39" s="14">
        <f>-P34+SUM(P36:P38)</f>
        <v>-12868024</v>
      </c>
      <c r="Q39" s="14">
        <f>-Q34+SUM(Q36:Q38)</f>
        <v>-19344024.779452026</v>
      </c>
      <c r="R39" s="28">
        <f>-R34+SUM(R36:R38)</f>
        <v>134309123.22054797</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0" t="s">
        <v>61</v>
      </c>
      <c r="F42" s="90" t="s">
        <v>62</v>
      </c>
      <c r="G42" s="91" t="s">
        <v>63</v>
      </c>
      <c r="H42" s="16"/>
      <c r="I42" s="16" t="s">
        <v>91</v>
      </c>
      <c r="J42" s="16" t="s">
        <v>92</v>
      </c>
      <c r="K42" s="16" t="s">
        <v>70</v>
      </c>
      <c r="L42" s="16" t="s">
        <v>119</v>
      </c>
      <c r="M42" s="22"/>
      <c r="N42" s="16" t="s">
        <v>72</v>
      </c>
      <c r="O42" s="16" t="s">
        <v>109</v>
      </c>
      <c r="P42" s="16" t="s">
        <v>100</v>
      </c>
      <c r="Q42" s="16" t="s">
        <v>73</v>
      </c>
      <c r="R42" s="16" t="s">
        <v>120</v>
      </c>
      <c r="S42" s="20"/>
    </row>
    <row r="43" spans="1:18" s="3" customFormat="1" ht="15.75" thickBot="1">
      <c r="A43" s="3">
        <f t="shared" si="0"/>
        <v>35</v>
      </c>
      <c r="B43" s="85" t="s">
        <v>1</v>
      </c>
      <c r="C43" s="86"/>
      <c r="D43" s="86" t="s">
        <v>135</v>
      </c>
      <c r="E43" s="7"/>
      <c r="F43" s="7"/>
      <c r="G43" s="30"/>
      <c r="I43" s="182" t="str">
        <f>+I31</f>
        <v>December 31, 2016 Forecast</v>
      </c>
      <c r="J43" s="183"/>
      <c r="K43" s="183"/>
      <c r="L43" s="184"/>
      <c r="M43" s="8"/>
      <c r="N43" s="182" t="str">
        <f>+N31</f>
        <v>December 31, 2017 Forecast</v>
      </c>
      <c r="O43" s="183"/>
      <c r="P43" s="183"/>
      <c r="Q43" s="183"/>
      <c r="R43" s="184"/>
    </row>
    <row r="44" spans="1:18" s="3" customFormat="1" ht="13.5" customHeight="1" thickTop="1">
      <c r="A44" s="3">
        <f t="shared" si="0"/>
        <v>36</v>
      </c>
      <c r="B44" s="25" t="s">
        <v>4</v>
      </c>
      <c r="C44" s="3" t="s">
        <v>5</v>
      </c>
      <c r="D44" s="11" t="s">
        <v>6</v>
      </c>
      <c r="E44" s="81">
        <v>0</v>
      </c>
      <c r="F44" s="177"/>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78"/>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78">
        <v>0</v>
      </c>
      <c r="G46" s="76">
        <f t="shared" si="1"/>
        <v>0</v>
      </c>
      <c r="I46" s="25">
        <f>+E46</f>
        <v>0</v>
      </c>
      <c r="J46" s="3">
        <f aca="true" t="shared" si="3" ref="J46:J54">+I46*$G46</f>
        <v>0</v>
      </c>
      <c r="K46" s="3">
        <f>-J46</f>
        <v>0</v>
      </c>
      <c r="L46" s="26">
        <f t="shared" si="2"/>
        <v>0</v>
      </c>
      <c r="N46" s="25">
        <f>+I46</f>
        <v>0</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0</v>
      </c>
      <c r="F47" s="178">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78"/>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15685041</v>
      </c>
      <c r="F49" s="178">
        <v>15685041</v>
      </c>
      <c r="G49" s="76">
        <f t="shared" si="1"/>
        <v>1</v>
      </c>
      <c r="I49" s="25">
        <f>+E49+F9</f>
        <v>15685041</v>
      </c>
      <c r="J49" s="3">
        <f t="shared" si="3"/>
        <v>15685041</v>
      </c>
      <c r="K49" s="3">
        <v>0</v>
      </c>
      <c r="L49" s="26">
        <f>+J49+K49</f>
        <v>15685041</v>
      </c>
      <c r="N49" s="25">
        <f>+I49+G9</f>
        <v>7888041</v>
      </c>
      <c r="O49" s="3">
        <f t="shared" si="4"/>
        <v>7888041</v>
      </c>
      <c r="P49" s="3">
        <v>0</v>
      </c>
      <c r="Q49" s="3">
        <v>0</v>
      </c>
      <c r="R49" s="26">
        <f>+O49+P49+Q49</f>
        <v>7888041</v>
      </c>
    </row>
    <row r="50" spans="1:18" s="3" customFormat="1" ht="13.5" customHeight="1">
      <c r="A50" s="3">
        <f t="shared" si="0"/>
        <v>42</v>
      </c>
      <c r="B50" s="25" t="s">
        <v>44</v>
      </c>
      <c r="C50" s="3" t="s">
        <v>45</v>
      </c>
      <c r="D50" s="11" t="s">
        <v>15</v>
      </c>
      <c r="E50" s="75">
        <v>0</v>
      </c>
      <c r="F50" s="178">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 t="shared" si="0"/>
        <v>43</v>
      </c>
      <c r="B51" s="25" t="s">
        <v>16</v>
      </c>
      <c r="C51" s="3" t="s">
        <v>17</v>
      </c>
      <c r="D51" s="11" t="s">
        <v>6</v>
      </c>
      <c r="E51" s="75">
        <v>203367</v>
      </c>
      <c r="F51" s="178">
        <v>203367</v>
      </c>
      <c r="G51" s="76">
        <f t="shared" si="1"/>
        <v>1</v>
      </c>
      <c r="I51" s="25">
        <f>+E51</f>
        <v>203367</v>
      </c>
      <c r="J51" s="3">
        <f t="shared" si="3"/>
        <v>203367</v>
      </c>
      <c r="K51" s="3">
        <f>-J51</f>
        <v>-203367</v>
      </c>
      <c r="L51" s="26">
        <f t="shared" si="2"/>
        <v>0</v>
      </c>
      <c r="N51" s="25">
        <f>+I51</f>
        <v>203367</v>
      </c>
      <c r="O51" s="3">
        <f t="shared" si="4"/>
        <v>203367</v>
      </c>
      <c r="P51" s="3">
        <f>-O51</f>
        <v>-203367</v>
      </c>
      <c r="Q51" s="3">
        <v>0</v>
      </c>
      <c r="R51" s="26">
        <f t="shared" si="5"/>
        <v>0</v>
      </c>
    </row>
    <row r="52" spans="1:18" s="3" customFormat="1" ht="13.5" customHeight="1">
      <c r="A52" s="3">
        <f t="shared" si="0"/>
        <v>44</v>
      </c>
      <c r="B52" s="25" t="s">
        <v>18</v>
      </c>
      <c r="C52" s="3" t="s">
        <v>19</v>
      </c>
      <c r="D52" s="11" t="s">
        <v>6</v>
      </c>
      <c r="E52" s="75">
        <v>0</v>
      </c>
      <c r="F52" s="178">
        <v>0</v>
      </c>
      <c r="G52" s="76">
        <f t="shared" si="1"/>
        <v>0</v>
      </c>
      <c r="I52" s="25">
        <f>+E52</f>
        <v>0</v>
      </c>
      <c r="J52" s="3">
        <f t="shared" si="3"/>
        <v>0</v>
      </c>
      <c r="K52" s="3">
        <f>-J52</f>
        <v>0</v>
      </c>
      <c r="L52" s="26">
        <f t="shared" si="2"/>
        <v>0</v>
      </c>
      <c r="N52" s="25">
        <f>+I52</f>
        <v>0</v>
      </c>
      <c r="O52" s="3">
        <f t="shared" si="4"/>
        <v>0</v>
      </c>
      <c r="P52" s="3">
        <f>-O52</f>
        <v>0</v>
      </c>
      <c r="Q52" s="3">
        <v>0</v>
      </c>
      <c r="R52" s="26">
        <f t="shared" si="5"/>
        <v>0</v>
      </c>
    </row>
    <row r="53" spans="1:18" s="3" customFormat="1" ht="13.5" customHeight="1">
      <c r="A53" s="3">
        <f t="shared" si="0"/>
        <v>45</v>
      </c>
      <c r="B53" s="25" t="s">
        <v>20</v>
      </c>
      <c r="C53" s="3" t="s">
        <v>21</v>
      </c>
      <c r="D53" s="11" t="s">
        <v>6</v>
      </c>
      <c r="E53" s="75">
        <v>0</v>
      </c>
      <c r="F53" s="178">
        <v>0</v>
      </c>
      <c r="G53" s="76">
        <f t="shared" si="1"/>
        <v>0</v>
      </c>
      <c r="I53" s="25">
        <f>+E53</f>
        <v>0</v>
      </c>
      <c r="J53" s="3">
        <f t="shared" si="3"/>
        <v>0</v>
      </c>
      <c r="K53" s="3">
        <f>-J53</f>
        <v>0</v>
      </c>
      <c r="L53" s="26">
        <f t="shared" si="2"/>
        <v>0</v>
      </c>
      <c r="N53" s="25">
        <f>+I53</f>
        <v>0</v>
      </c>
      <c r="O53" s="3">
        <f t="shared" si="4"/>
        <v>0</v>
      </c>
      <c r="P53" s="3">
        <f>-O53</f>
        <v>0</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115</v>
      </c>
      <c r="D56" s="12"/>
      <c r="E56" s="29">
        <f>+SUM(E44:E55)</f>
        <v>15888408</v>
      </c>
      <c r="F56" s="7">
        <f>+SUM(F44:F55)</f>
        <v>15888408</v>
      </c>
      <c r="G56" s="77">
        <f>+F56/E56</f>
        <v>1</v>
      </c>
      <c r="H56" s="7"/>
      <c r="I56" s="29">
        <f>+SUM(I44:I55)</f>
        <v>15888408</v>
      </c>
      <c r="J56" s="7">
        <f>+SUM(J44:J55)</f>
        <v>15888408</v>
      </c>
      <c r="K56" s="7">
        <f>+SUM(K44:K55)</f>
        <v>-203367</v>
      </c>
      <c r="L56" s="30">
        <f>+SUM(L44:L55)</f>
        <v>15685041</v>
      </c>
      <c r="M56" s="7"/>
      <c r="N56" s="29">
        <f>+SUM(N44:N55)</f>
        <v>8091408</v>
      </c>
      <c r="O56" s="7">
        <f>+SUM(O44:O55)</f>
        <v>8091408</v>
      </c>
      <c r="P56" s="7">
        <f>+SUM(P44:P55)</f>
        <v>-203367</v>
      </c>
      <c r="Q56" s="7">
        <f>+SUM(Q44:Q55)</f>
        <v>0</v>
      </c>
      <c r="R56" s="30">
        <f>+SUM(R44:R55)</f>
        <v>7888041</v>
      </c>
    </row>
    <row r="57" spans="1:18" s="3" customFormat="1" ht="13.5">
      <c r="A57" s="3">
        <f t="shared" si="0"/>
        <v>49</v>
      </c>
      <c r="B57" s="25"/>
      <c r="E57" s="82"/>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5" t="s">
        <v>65</v>
      </c>
      <c r="C59" s="86"/>
      <c r="D59" s="86" t="s">
        <v>135</v>
      </c>
      <c r="E59" s="69" t="s">
        <v>61</v>
      </c>
      <c r="F59" s="70" t="s">
        <v>62</v>
      </c>
      <c r="G59" s="87" t="s">
        <v>63</v>
      </c>
      <c r="H59" s="70"/>
      <c r="I59" s="69" t="s">
        <v>91</v>
      </c>
      <c r="J59" s="70" t="s">
        <v>92</v>
      </c>
      <c r="K59" s="70" t="s">
        <v>70</v>
      </c>
      <c r="L59" s="71" t="s">
        <v>119</v>
      </c>
      <c r="M59" s="96"/>
      <c r="N59" s="69" t="s">
        <v>72</v>
      </c>
      <c r="O59" s="70" t="s">
        <v>109</v>
      </c>
      <c r="P59" s="70" t="s">
        <v>100</v>
      </c>
      <c r="Q59" s="70" t="s">
        <v>73</v>
      </c>
      <c r="R59" s="71" t="s">
        <v>120</v>
      </c>
    </row>
    <row r="60" spans="1:18" s="3" customFormat="1" ht="14.25" thickTop="1">
      <c r="A60" s="3">
        <f t="shared" si="0"/>
        <v>52</v>
      </c>
      <c r="B60" s="25" t="s">
        <v>22</v>
      </c>
      <c r="C60" s="3" t="s">
        <v>23</v>
      </c>
      <c r="D60" s="11" t="s">
        <v>6</v>
      </c>
      <c r="E60" s="75">
        <v>0</v>
      </c>
      <c r="F60" s="178">
        <v>0</v>
      </c>
      <c r="G60" s="76">
        <f>IF(ISERROR(+F60/E60),0,F60/E60)</f>
        <v>0</v>
      </c>
      <c r="I60" s="25">
        <f>+E60+F21</f>
        <v>0</v>
      </c>
      <c r="J60" s="3">
        <f>+I60*$G60</f>
        <v>0</v>
      </c>
      <c r="K60" s="3">
        <f>-J60</f>
        <v>0</v>
      </c>
      <c r="L60" s="26">
        <f>+J60+K60</f>
        <v>0</v>
      </c>
      <c r="N60" s="25">
        <f>+I60+G21</f>
        <v>0</v>
      </c>
      <c r="O60" s="3">
        <f>+N60*$G60</f>
        <v>0</v>
      </c>
      <c r="P60" s="3">
        <f>-O60</f>
        <v>0</v>
      </c>
      <c r="Q60" s="3">
        <v>0</v>
      </c>
      <c r="R60" s="26">
        <f>+O60+P60+Q60</f>
        <v>0</v>
      </c>
    </row>
    <row r="61" spans="1:18" s="3" customFormat="1" ht="13.5" customHeight="1">
      <c r="A61" s="3">
        <f t="shared" si="0"/>
        <v>53</v>
      </c>
      <c r="B61" s="94">
        <v>2814001</v>
      </c>
      <c r="C61" s="3" t="s">
        <v>32</v>
      </c>
      <c r="D61" s="11" t="s">
        <v>6</v>
      </c>
      <c r="E61" s="75">
        <v>0</v>
      </c>
      <c r="F61" s="178">
        <v>0</v>
      </c>
      <c r="G61" s="76"/>
      <c r="I61" s="25"/>
      <c r="L61" s="26">
        <f>+J61+K61</f>
        <v>0</v>
      </c>
      <c r="N61" s="25"/>
      <c r="R61" s="26">
        <f>+O61+P61+Q61</f>
        <v>0</v>
      </c>
    </row>
    <row r="62" spans="1:18" s="3" customFormat="1" ht="13.5">
      <c r="A62" s="3">
        <f t="shared" si="0"/>
        <v>54</v>
      </c>
      <c r="B62" s="89"/>
      <c r="C62" s="9" t="s">
        <v>116</v>
      </c>
      <c r="D62" s="9"/>
      <c r="E62" s="68">
        <f>+E60+E61</f>
        <v>0</v>
      </c>
      <c r="F62" s="9">
        <f>+F60+F61</f>
        <v>0</v>
      </c>
      <c r="G62" s="32"/>
      <c r="H62" s="7"/>
      <c r="I62" s="68">
        <f>+I60</f>
        <v>0</v>
      </c>
      <c r="J62" s="9">
        <f>+J60</f>
        <v>0</v>
      </c>
      <c r="K62" s="9">
        <f>+K60</f>
        <v>0</v>
      </c>
      <c r="L62" s="32">
        <f>+L60</f>
        <v>0</v>
      </c>
      <c r="M62" s="7"/>
      <c r="N62" s="68">
        <f>+N60</f>
        <v>0</v>
      </c>
      <c r="O62" s="9">
        <f>+O60</f>
        <v>0</v>
      </c>
      <c r="P62" s="9">
        <f>+P60</f>
        <v>0</v>
      </c>
      <c r="Q62" s="9">
        <f>+Q60</f>
        <v>0</v>
      </c>
      <c r="R62" s="32">
        <f>+R60</f>
        <v>0</v>
      </c>
    </row>
    <row r="63" s="3" customFormat="1" ht="13.5">
      <c r="A63" s="3">
        <f t="shared" si="0"/>
        <v>55</v>
      </c>
    </row>
    <row r="64" spans="1:18" s="3" customFormat="1" ht="13.5">
      <c r="A64" s="3">
        <f t="shared" si="0"/>
        <v>56</v>
      </c>
      <c r="E64" s="90" t="s">
        <v>61</v>
      </c>
      <c r="F64" s="90" t="s">
        <v>62</v>
      </c>
      <c r="G64" s="91" t="s">
        <v>63</v>
      </c>
      <c r="H64" s="16"/>
      <c r="I64" s="16" t="s">
        <v>91</v>
      </c>
      <c r="J64" s="16" t="s">
        <v>92</v>
      </c>
      <c r="K64" s="16" t="s">
        <v>70</v>
      </c>
      <c r="L64" s="16" t="s">
        <v>119</v>
      </c>
      <c r="M64" s="22"/>
      <c r="N64" s="16" t="s">
        <v>72</v>
      </c>
      <c r="O64" s="16" t="s">
        <v>109</v>
      </c>
      <c r="P64" s="16" t="s">
        <v>100</v>
      </c>
      <c r="Q64" s="16" t="s">
        <v>73</v>
      </c>
      <c r="R64" s="16" t="s">
        <v>120</v>
      </c>
    </row>
    <row r="65" spans="1:18" s="3" customFormat="1" ht="15.75" customHeight="1">
      <c r="A65" s="3">
        <f t="shared" si="0"/>
        <v>57</v>
      </c>
      <c r="B65" s="29"/>
      <c r="C65" s="7"/>
      <c r="D65" s="7"/>
      <c r="E65" s="72"/>
      <c r="F65" s="73"/>
      <c r="G65" s="74"/>
      <c r="H65" s="8"/>
      <c r="I65" s="182" t="str">
        <f>+I31</f>
        <v>December 31, 2016 Forecast</v>
      </c>
      <c r="J65" s="183"/>
      <c r="K65" s="183"/>
      <c r="L65" s="184"/>
      <c r="M65" s="8"/>
      <c r="N65" s="182" t="str">
        <f>+N31</f>
        <v>December 31, 2017 Forecast</v>
      </c>
      <c r="O65" s="183"/>
      <c r="P65" s="183"/>
      <c r="Q65" s="183"/>
      <c r="R65" s="184"/>
    </row>
    <row r="66" spans="1:18" s="3" customFormat="1" ht="55.5" thickBot="1">
      <c r="A66" s="3">
        <f t="shared" si="0"/>
        <v>58</v>
      </c>
      <c r="B66" s="92" t="s">
        <v>24</v>
      </c>
      <c r="C66" s="1"/>
      <c r="D66" s="1" t="s">
        <v>135</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103890429</v>
      </c>
      <c r="F67" s="178">
        <v>103890429</v>
      </c>
      <c r="G67" s="76">
        <f>IF(ISERROR(+F67/E67),0,F67/E67)</f>
        <v>1</v>
      </c>
      <c r="I67" s="25">
        <f>+E67+F22</f>
        <v>103890429</v>
      </c>
      <c r="J67" s="3">
        <f>+I67*$G67</f>
        <v>103890429</v>
      </c>
      <c r="K67" s="3">
        <v>0</v>
      </c>
      <c r="L67" s="26">
        <f>+J67+K67</f>
        <v>103890429</v>
      </c>
      <c r="N67" s="25">
        <f>+I67+G22</f>
        <v>139929063</v>
      </c>
      <c r="O67" s="3">
        <f>+N67*$G67</f>
        <v>139929063</v>
      </c>
      <c r="P67" s="3">
        <v>0</v>
      </c>
      <c r="Q67" s="3">
        <f>R67-P67-O67</f>
        <v>-19344024.779452026</v>
      </c>
      <c r="R67" s="26">
        <f>'WVTCo Proration '!I31</f>
        <v>120585038.22054797</v>
      </c>
    </row>
    <row r="68" spans="1:18" s="3" customFormat="1" ht="13.5">
      <c r="A68" s="3">
        <f t="shared" si="0"/>
        <v>60</v>
      </c>
      <c r="B68" s="25" t="s">
        <v>27</v>
      </c>
      <c r="C68" s="3" t="s">
        <v>28</v>
      </c>
      <c r="D68" s="11" t="s">
        <v>6</v>
      </c>
      <c r="E68" s="75">
        <v>0</v>
      </c>
      <c r="F68" s="178">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8496404</v>
      </c>
      <c r="F69" s="178">
        <v>8496404</v>
      </c>
      <c r="G69" s="76">
        <f>IF(ISERROR(+F69/E69),0,F69/E69)</f>
        <v>1</v>
      </c>
      <c r="I69" s="25">
        <f>+E69</f>
        <v>8496404</v>
      </c>
      <c r="J69" s="3">
        <f>+I69*$G69</f>
        <v>8496404</v>
      </c>
      <c r="K69" s="3">
        <f>-J69</f>
        <v>-8496404</v>
      </c>
      <c r="L69" s="26">
        <f>+J69+K69</f>
        <v>0</v>
      </c>
      <c r="N69" s="25">
        <f>+I69</f>
        <v>8496404</v>
      </c>
      <c r="O69" s="3">
        <f>+N69*$G69</f>
        <v>8496404</v>
      </c>
      <c r="P69" s="3">
        <f>-O69</f>
        <v>-8496404</v>
      </c>
      <c r="Q69" s="3">
        <v>0</v>
      </c>
      <c r="R69" s="26">
        <f>+O69+P69+Q69</f>
        <v>0</v>
      </c>
    </row>
    <row r="70" spans="1:18" s="3" customFormat="1" ht="13.5">
      <c r="A70" s="3">
        <f t="shared" si="0"/>
        <v>62</v>
      </c>
      <c r="B70" s="25" t="s">
        <v>31</v>
      </c>
      <c r="C70" s="3" t="s">
        <v>32</v>
      </c>
      <c r="D70" s="11" t="s">
        <v>6</v>
      </c>
      <c r="E70" s="75">
        <v>0</v>
      </c>
      <c r="F70" s="178">
        <v>0</v>
      </c>
      <c r="G70" s="76">
        <f>IF(ISERROR(+F70/E70),0,F70/E70)</f>
        <v>0</v>
      </c>
      <c r="I70" s="25">
        <f>+E70</f>
        <v>0</v>
      </c>
      <c r="J70" s="3">
        <f>+I70*$G70</f>
        <v>0</v>
      </c>
      <c r="K70" s="3">
        <f>-J70</f>
        <v>0</v>
      </c>
      <c r="L70" s="26">
        <f>+J70+K70</f>
        <v>0</v>
      </c>
      <c r="N70" s="25">
        <f>+I70</f>
        <v>0</v>
      </c>
      <c r="O70" s="3">
        <f>+N70*$G70</f>
        <v>0</v>
      </c>
      <c r="P70" s="3">
        <f>-O70</f>
        <v>0</v>
      </c>
      <c r="Q70" s="3">
        <v>0</v>
      </c>
      <c r="R70" s="26">
        <f>+O70+P70+Q70</f>
        <v>0</v>
      </c>
    </row>
    <row r="71" spans="1:18" s="3" customFormat="1" ht="13.5">
      <c r="A71" s="3">
        <f t="shared" si="0"/>
        <v>63</v>
      </c>
      <c r="B71" s="89"/>
      <c r="C71" s="9" t="s">
        <v>117</v>
      </c>
      <c r="D71" s="93"/>
      <c r="E71" s="68">
        <f>+SUM(E67:E70)</f>
        <v>112386833</v>
      </c>
      <c r="F71" s="9">
        <f>+SUM(F67:F70)</f>
        <v>112386833</v>
      </c>
      <c r="G71" s="80">
        <f>IF(ISERROR(+F71/E71),0,F71/E71)</f>
        <v>1</v>
      </c>
      <c r="H71" s="7"/>
      <c r="I71" s="68">
        <f>+SUM(I67:I70)</f>
        <v>112386833</v>
      </c>
      <c r="J71" s="9">
        <f>+SUM(J67:J70)</f>
        <v>112386833</v>
      </c>
      <c r="K71" s="9">
        <f>+SUM(K67:K70)</f>
        <v>-8496404</v>
      </c>
      <c r="L71" s="32">
        <f>+SUM(L67:L70)</f>
        <v>103890429</v>
      </c>
      <c r="M71" s="7"/>
      <c r="N71" s="68">
        <f>+SUM(N67:N70)</f>
        <v>148425467</v>
      </c>
      <c r="O71" s="9">
        <f>+SUM(O67:O70)</f>
        <v>148425467</v>
      </c>
      <c r="P71" s="9">
        <f>+SUM(P67:P70)</f>
        <v>-8496404</v>
      </c>
      <c r="Q71" s="9">
        <f>+SUM(Q67:Q70)</f>
        <v>-19344024.779452026</v>
      </c>
      <c r="R71" s="32">
        <f>+SUM(R67:R70)</f>
        <v>120585038.22054797</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8">+A73+1</f>
        <v>66</v>
      </c>
      <c r="B74" s="85" t="s">
        <v>33</v>
      </c>
      <c r="C74" s="86"/>
      <c r="D74" s="86" t="s">
        <v>135</v>
      </c>
      <c r="E74" s="69" t="s">
        <v>61</v>
      </c>
      <c r="F74" s="70" t="s">
        <v>62</v>
      </c>
      <c r="G74" s="87" t="s">
        <v>63</v>
      </c>
      <c r="H74" s="16"/>
      <c r="I74" s="69" t="s">
        <v>91</v>
      </c>
      <c r="J74" s="70" t="s">
        <v>92</v>
      </c>
      <c r="K74" s="70" t="s">
        <v>70</v>
      </c>
      <c r="L74" s="71" t="s">
        <v>119</v>
      </c>
      <c r="M74" s="22"/>
      <c r="N74" s="69" t="s">
        <v>72</v>
      </c>
      <c r="O74" s="70" t="s">
        <v>109</v>
      </c>
      <c r="P74" s="70" t="s">
        <v>100</v>
      </c>
      <c r="Q74" s="70" t="s">
        <v>73</v>
      </c>
      <c r="R74" s="71" t="s">
        <v>120</v>
      </c>
    </row>
    <row r="75" spans="1:18" s="3" customFormat="1" ht="14.25" thickTop="1">
      <c r="A75" s="3">
        <f>A74+1</f>
        <v>67</v>
      </c>
      <c r="B75" s="134" t="s">
        <v>165</v>
      </c>
      <c r="C75" s="135" t="s">
        <v>166</v>
      </c>
      <c r="D75" s="129" t="s">
        <v>6</v>
      </c>
      <c r="E75" s="75">
        <v>0</v>
      </c>
      <c r="F75" s="178"/>
      <c r="G75" s="131">
        <f>IF(ISERROR(+F75/E75),0,F75/E75)</f>
        <v>0</v>
      </c>
      <c r="H75" s="90"/>
      <c r="I75" s="130">
        <f>+E75</f>
        <v>0</v>
      </c>
      <c r="J75" s="90">
        <f>+I75*$G75</f>
        <v>0</v>
      </c>
      <c r="K75" s="90">
        <f>-J75</f>
        <v>0</v>
      </c>
      <c r="L75" s="132">
        <f>+J75+K75</f>
        <v>0</v>
      </c>
      <c r="M75" s="133"/>
      <c r="N75" s="130">
        <f>+I75</f>
        <v>0</v>
      </c>
      <c r="O75" s="90">
        <f>+N75*$G75</f>
        <v>0</v>
      </c>
      <c r="P75" s="90">
        <f>-O75</f>
        <v>0</v>
      </c>
      <c r="Q75" s="90">
        <v>0</v>
      </c>
      <c r="R75" s="132">
        <f>+O75+P75+Q75</f>
        <v>0</v>
      </c>
    </row>
    <row r="76" spans="1:18" s="3" customFormat="1" ht="13.5">
      <c r="A76" s="3">
        <f>A75+1</f>
        <v>68</v>
      </c>
      <c r="B76" s="25" t="s">
        <v>34</v>
      </c>
      <c r="C76" s="3" t="s">
        <v>12</v>
      </c>
      <c r="D76" s="11" t="s">
        <v>6</v>
      </c>
      <c r="E76" s="75">
        <v>0</v>
      </c>
      <c r="F76" s="178">
        <v>0</v>
      </c>
      <c r="G76" s="76">
        <f aca="true" t="shared" si="7" ref="G76:G88">IF(ISERROR(+F76/E76),0,F76/E76)</f>
        <v>0</v>
      </c>
      <c r="I76" s="25">
        <f>+E76</f>
        <v>0</v>
      </c>
      <c r="J76" s="3">
        <f aca="true" t="shared" si="8" ref="J76:J86">+I76*$G76</f>
        <v>0</v>
      </c>
      <c r="K76" s="3">
        <f>-J76</f>
        <v>0</v>
      </c>
      <c r="L76" s="26">
        <f aca="true" t="shared" si="9" ref="L76:L86">+J76+K76</f>
        <v>0</v>
      </c>
      <c r="N76" s="25">
        <f>+I76</f>
        <v>0</v>
      </c>
      <c r="O76" s="3">
        <f aca="true" t="shared" si="10" ref="O76:O86">+N76*$G76</f>
        <v>0</v>
      </c>
      <c r="P76" s="3">
        <f>-O76</f>
        <v>0</v>
      </c>
      <c r="Q76" s="3">
        <v>0</v>
      </c>
      <c r="R76" s="26">
        <f aca="true" t="shared" si="11" ref="R76:R86">+O76+P76+Q76</f>
        <v>0</v>
      </c>
    </row>
    <row r="77" spans="1:18" s="3" customFormat="1" ht="13.5">
      <c r="A77" s="3">
        <f t="shared" si="6"/>
        <v>69</v>
      </c>
      <c r="B77" s="25" t="s">
        <v>46</v>
      </c>
      <c r="C77" s="3" t="s">
        <v>43</v>
      </c>
      <c r="D77" s="11" t="s">
        <v>6</v>
      </c>
      <c r="E77" s="75">
        <v>0</v>
      </c>
      <c r="F77" s="178">
        <v>0</v>
      </c>
      <c r="G77" s="76">
        <f t="shared" si="7"/>
        <v>0</v>
      </c>
      <c r="I77" s="25">
        <f>+E77</f>
        <v>0</v>
      </c>
      <c r="J77" s="3">
        <f t="shared" si="8"/>
        <v>0</v>
      </c>
      <c r="K77" s="3">
        <f>-J77</f>
        <v>0</v>
      </c>
      <c r="L77" s="26">
        <f t="shared" si="9"/>
        <v>0</v>
      </c>
      <c r="N77" s="25">
        <f>+I77</f>
        <v>0</v>
      </c>
      <c r="O77" s="3">
        <f t="shared" si="10"/>
        <v>0</v>
      </c>
      <c r="P77" s="3">
        <f>-O77</f>
        <v>0</v>
      </c>
      <c r="Q77" s="3">
        <v>0</v>
      </c>
      <c r="R77" s="26">
        <f t="shared" si="11"/>
        <v>0</v>
      </c>
    </row>
    <row r="78" spans="1:18" s="3" customFormat="1" ht="13.5">
      <c r="A78" s="3">
        <f t="shared" si="6"/>
        <v>70</v>
      </c>
      <c r="B78" s="25" t="s">
        <v>35</v>
      </c>
      <c r="C78" s="3" t="s">
        <v>14</v>
      </c>
      <c r="D78" s="11" t="s">
        <v>15</v>
      </c>
      <c r="E78" s="75">
        <v>0</v>
      </c>
      <c r="F78" s="178" t="s">
        <v>183</v>
      </c>
      <c r="G78" s="76">
        <f t="shared" si="7"/>
        <v>0</v>
      </c>
      <c r="I78" s="25">
        <f>+E78+F23</f>
        <v>0</v>
      </c>
      <c r="J78" s="3">
        <f t="shared" si="8"/>
        <v>0</v>
      </c>
      <c r="K78" s="3">
        <v>0</v>
      </c>
      <c r="L78" s="26">
        <f t="shared" si="9"/>
        <v>0</v>
      </c>
      <c r="N78" s="25">
        <f>+I78+G23</f>
        <v>0</v>
      </c>
      <c r="O78" s="3">
        <f t="shared" si="10"/>
        <v>0</v>
      </c>
      <c r="P78" s="3">
        <v>0</v>
      </c>
      <c r="Q78" s="3">
        <v>0</v>
      </c>
      <c r="R78" s="26">
        <f t="shared" si="11"/>
        <v>0</v>
      </c>
    </row>
    <row r="79" spans="1:18" s="3" customFormat="1" ht="13.5">
      <c r="A79" s="3">
        <f t="shared" si="6"/>
        <v>71</v>
      </c>
      <c r="B79" s="25" t="s">
        <v>47</v>
      </c>
      <c r="C79" s="3" t="s">
        <v>45</v>
      </c>
      <c r="D79" s="11" t="s">
        <v>15</v>
      </c>
      <c r="E79" s="75">
        <v>21612126</v>
      </c>
      <c r="F79" s="178">
        <v>21612126</v>
      </c>
      <c r="G79" s="76">
        <f t="shared" si="7"/>
        <v>1</v>
      </c>
      <c r="I79" s="25">
        <f aca="true" t="shared" si="12" ref="I79:I86">+E79</f>
        <v>21612126</v>
      </c>
      <c r="J79" s="3">
        <f t="shared" si="8"/>
        <v>21612126</v>
      </c>
      <c r="K79" s="3">
        <v>0</v>
      </c>
      <c r="L79" s="26">
        <f t="shared" si="9"/>
        <v>21612126</v>
      </c>
      <c r="N79" s="25">
        <f aca="true" t="shared" si="13" ref="N79:N86">+I79</f>
        <v>21612126</v>
      </c>
      <c r="O79" s="3">
        <f t="shared" si="10"/>
        <v>21612126</v>
      </c>
      <c r="P79" s="3">
        <v>0</v>
      </c>
      <c r="Q79" s="3">
        <v>0</v>
      </c>
      <c r="R79" s="26">
        <f t="shared" si="11"/>
        <v>21612126</v>
      </c>
    </row>
    <row r="80" spans="1:18" s="3" customFormat="1" ht="13.5">
      <c r="A80" s="3">
        <f t="shared" si="6"/>
        <v>72</v>
      </c>
      <c r="B80" s="25" t="s">
        <v>48</v>
      </c>
      <c r="C80" s="3" t="s">
        <v>49</v>
      </c>
      <c r="D80" s="11" t="s">
        <v>15</v>
      </c>
      <c r="E80" s="75">
        <v>0</v>
      </c>
      <c r="F80" s="178">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50</v>
      </c>
      <c r="C81" s="3" t="s">
        <v>51</v>
      </c>
      <c r="D81" s="11" t="s">
        <v>15</v>
      </c>
      <c r="E81" s="75">
        <v>0</v>
      </c>
      <c r="F81" s="178">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52</v>
      </c>
      <c r="C82" s="3" t="s">
        <v>53</v>
      </c>
      <c r="D82" s="11" t="s">
        <v>15</v>
      </c>
      <c r="E82" s="75">
        <v>0</v>
      </c>
      <c r="F82" s="178">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36</v>
      </c>
      <c r="C83" s="3" t="s">
        <v>37</v>
      </c>
      <c r="D83" s="11" t="s">
        <v>6</v>
      </c>
      <c r="E83" s="75">
        <v>0</v>
      </c>
      <c r="F83" s="178">
        <v>0</v>
      </c>
      <c r="G83" s="76">
        <f t="shared" si="7"/>
        <v>0</v>
      </c>
      <c r="I83" s="25">
        <f t="shared" si="12"/>
        <v>0</v>
      </c>
      <c r="J83" s="3">
        <f t="shared" si="8"/>
        <v>0</v>
      </c>
      <c r="K83" s="3">
        <v>0</v>
      </c>
      <c r="L83" s="26">
        <f t="shared" si="9"/>
        <v>0</v>
      </c>
      <c r="N83" s="25">
        <f t="shared" si="13"/>
        <v>0</v>
      </c>
      <c r="O83" s="3">
        <f t="shared" si="10"/>
        <v>0</v>
      </c>
      <c r="P83" s="3">
        <v>0</v>
      </c>
      <c r="Q83" s="3">
        <v>0</v>
      </c>
      <c r="R83" s="26">
        <f t="shared" si="11"/>
        <v>0</v>
      </c>
    </row>
    <row r="84" spans="1:18" s="3" customFormat="1" ht="13.5">
      <c r="A84" s="3">
        <f t="shared" si="6"/>
        <v>76</v>
      </c>
      <c r="B84" s="25" t="s">
        <v>38</v>
      </c>
      <c r="C84" s="3" t="s">
        <v>39</v>
      </c>
      <c r="D84" s="11" t="s">
        <v>6</v>
      </c>
      <c r="E84" s="75">
        <v>4574987</v>
      </c>
      <c r="F84" s="178">
        <v>4574987</v>
      </c>
      <c r="G84" s="76">
        <f t="shared" si="7"/>
        <v>1</v>
      </c>
      <c r="I84" s="25">
        <f t="shared" si="12"/>
        <v>4574987</v>
      </c>
      <c r="J84" s="3">
        <f t="shared" si="8"/>
        <v>4574987</v>
      </c>
      <c r="K84" s="3">
        <f>-J84</f>
        <v>-4574987</v>
      </c>
      <c r="L84" s="26">
        <f t="shared" si="9"/>
        <v>0</v>
      </c>
      <c r="N84" s="25">
        <f t="shared" si="13"/>
        <v>4574987</v>
      </c>
      <c r="O84" s="3">
        <f t="shared" si="10"/>
        <v>4574987</v>
      </c>
      <c r="P84" s="3">
        <f>-O84</f>
        <v>-4574987</v>
      </c>
      <c r="Q84" s="3">
        <v>0</v>
      </c>
      <c r="R84" s="26">
        <f t="shared" si="11"/>
        <v>0</v>
      </c>
    </row>
    <row r="85" spans="1:18" s="3" customFormat="1" ht="13.5">
      <c r="A85" s="3">
        <f t="shared" si="6"/>
        <v>77</v>
      </c>
      <c r="B85" s="25" t="s">
        <v>40</v>
      </c>
      <c r="C85" s="3" t="s">
        <v>41</v>
      </c>
      <c r="D85" s="11" t="s">
        <v>6</v>
      </c>
      <c r="E85" s="75">
        <v>0</v>
      </c>
      <c r="F85" s="178">
        <v>0</v>
      </c>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88">
        <v>2834001</v>
      </c>
      <c r="C86" s="3" t="s">
        <v>32</v>
      </c>
      <c r="D86" s="11" t="s">
        <v>6</v>
      </c>
      <c r="E86" s="75">
        <v>0</v>
      </c>
      <c r="F86" s="178"/>
      <c r="G86" s="76">
        <f t="shared" si="7"/>
        <v>0</v>
      </c>
      <c r="I86" s="25">
        <f t="shared" si="12"/>
        <v>0</v>
      </c>
      <c r="J86" s="3">
        <f t="shared" si="8"/>
        <v>0</v>
      </c>
      <c r="K86" s="3">
        <f>-J86</f>
        <v>0</v>
      </c>
      <c r="L86" s="26">
        <f t="shared" si="9"/>
        <v>0</v>
      </c>
      <c r="N86" s="25">
        <f t="shared" si="13"/>
        <v>0</v>
      </c>
      <c r="O86" s="3">
        <f t="shared" si="10"/>
        <v>0</v>
      </c>
      <c r="P86" s="3">
        <f>-O86</f>
        <v>0</v>
      </c>
      <c r="Q86" s="3">
        <v>0</v>
      </c>
      <c r="R86" s="26">
        <f t="shared" si="11"/>
        <v>0</v>
      </c>
    </row>
    <row r="87" spans="1:18" s="3" customFormat="1" ht="13.5">
      <c r="A87" s="3">
        <f t="shared" si="6"/>
        <v>79</v>
      </c>
      <c r="B87" s="25"/>
      <c r="D87" s="11"/>
      <c r="E87" s="25"/>
      <c r="G87" s="76">
        <f t="shared" si="7"/>
        <v>0</v>
      </c>
      <c r="I87" s="25"/>
      <c r="L87" s="26"/>
      <c r="N87" s="25"/>
      <c r="R87" s="26"/>
    </row>
    <row r="88" spans="1:18" s="3" customFormat="1" ht="13.5">
      <c r="A88" s="3">
        <f t="shared" si="6"/>
        <v>80</v>
      </c>
      <c r="B88" s="89"/>
      <c r="C88" s="9" t="s">
        <v>118</v>
      </c>
      <c r="D88" s="9"/>
      <c r="E88" s="68">
        <f>+SUM(E75:E87)</f>
        <v>26187113</v>
      </c>
      <c r="F88" s="9">
        <f>+SUM(F75:F87)</f>
        <v>26187113</v>
      </c>
      <c r="G88" s="80">
        <f t="shared" si="7"/>
        <v>1</v>
      </c>
      <c r="H88" s="7"/>
      <c r="I88" s="68">
        <f>+SUM(I75:I87)</f>
        <v>26187113</v>
      </c>
      <c r="J88" s="9">
        <f>+SUM(J75:J87)</f>
        <v>26187113</v>
      </c>
      <c r="K88" s="9">
        <f>+SUM(K75:K87)</f>
        <v>-4574987</v>
      </c>
      <c r="L88" s="32">
        <f>+SUM(L75:L87)</f>
        <v>21612126</v>
      </c>
      <c r="M88" s="7"/>
      <c r="N88" s="68">
        <f>+SUM(N75:N87)</f>
        <v>26187113</v>
      </c>
      <c r="O88" s="9">
        <f>+SUM(O75:O87)</f>
        <v>26187113</v>
      </c>
      <c r="P88" s="9">
        <f>+SUM(P75:P87)</f>
        <v>-4574987</v>
      </c>
      <c r="Q88" s="9">
        <f>+SUM(Q75:Q87)</f>
        <v>0</v>
      </c>
      <c r="R88" s="32">
        <f>+SUM(R75:R87)</f>
        <v>21612126</v>
      </c>
    </row>
    <row r="89" s="3" customFormat="1" ht="13.5"/>
    <row r="90"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A1:J36"/>
  <sheetViews>
    <sheetView zoomScalePageLayoutView="0" workbookViewId="0" topLeftCell="A28">
      <selection activeCell="G8" sqref="G8"/>
    </sheetView>
  </sheetViews>
  <sheetFormatPr defaultColWidth="9.140625" defaultRowHeight="12.75"/>
  <cols>
    <col min="2" max="2" width="18.7109375" style="0" customWidth="1"/>
    <col min="3" max="9" width="16.7109375" style="0" customWidth="1"/>
  </cols>
  <sheetData>
    <row r="1" ht="12.75">
      <c r="B1" s="51" t="s">
        <v>174</v>
      </c>
    </row>
    <row r="2" ht="12.75">
      <c r="B2" s="51" t="s">
        <v>106</v>
      </c>
    </row>
    <row r="3" ht="12.75">
      <c r="B3" s="66" t="str">
        <f>"RATE YEAR ENDED DECEMBER 31, "&amp;2017</f>
        <v>RATE YEAR ENDED DECEMBER 31, 2017</v>
      </c>
    </row>
    <row r="4" spans="2:9" ht="12.75">
      <c r="B4" s="187"/>
      <c r="C4" s="187"/>
      <c r="D4" s="187"/>
      <c r="E4" s="187"/>
      <c r="F4" s="187"/>
      <c r="G4" s="187"/>
      <c r="H4" s="187"/>
      <c r="I4" s="187"/>
    </row>
    <row r="5" spans="2:9" ht="18.75" customHeight="1">
      <c r="B5" s="188"/>
      <c r="C5" s="188"/>
      <c r="D5" s="188"/>
      <c r="E5" s="188"/>
      <c r="F5" s="33"/>
      <c r="G5" s="33"/>
      <c r="H5" s="33"/>
      <c r="I5" s="33"/>
    </row>
    <row r="6" spans="1:9" ht="34.5" customHeight="1">
      <c r="A6" s="189" t="s">
        <v>105</v>
      </c>
      <c r="B6" s="189"/>
      <c r="C6" s="189"/>
      <c r="D6" s="189"/>
      <c r="E6" s="189"/>
      <c r="F6" s="189"/>
      <c r="G6" s="189"/>
      <c r="H6" s="189"/>
      <c r="I6" s="189"/>
    </row>
    <row r="7" spans="1:9" ht="34.5" customHeight="1">
      <c r="A7" s="50"/>
      <c r="B7" s="50"/>
      <c r="C7" s="50"/>
      <c r="D7" s="50"/>
      <c r="E7" s="50"/>
      <c r="F7" s="50"/>
      <c r="G7" s="50"/>
      <c r="H7" s="50"/>
      <c r="I7" s="50"/>
    </row>
    <row r="8" spans="1:9" ht="18.75" customHeight="1">
      <c r="A8" s="60" t="s">
        <v>124</v>
      </c>
      <c r="B8" s="50"/>
      <c r="C8" s="50"/>
      <c r="D8" s="50"/>
      <c r="E8" s="50"/>
      <c r="F8" s="50"/>
      <c r="G8" s="50"/>
      <c r="H8" s="50"/>
      <c r="I8" s="50"/>
    </row>
    <row r="9" spans="1:9" ht="18.75" customHeight="1">
      <c r="A9" s="50"/>
      <c r="B9" s="50"/>
      <c r="D9" s="50"/>
      <c r="E9" s="190" t="s">
        <v>114</v>
      </c>
      <c r="F9" s="190"/>
      <c r="G9" s="50"/>
      <c r="H9" s="50"/>
      <c r="I9" s="50"/>
    </row>
    <row r="10" spans="1:9" ht="18.75" customHeight="1">
      <c r="A10" s="38">
        <v>1</v>
      </c>
      <c r="B10" s="59" t="s">
        <v>122</v>
      </c>
      <c r="C10" s="59"/>
      <c r="D10" s="59"/>
      <c r="E10" s="59" t="str">
        <f>"ADIT Forecast Line "&amp;WVTCO!A67&amp;" , Col. "&amp;WVTCO!O64</f>
        <v>ADIT Forecast Line 59 , Col. (I)</v>
      </c>
      <c r="F10" s="50"/>
      <c r="G10" s="61">
        <f>+WVTCO!O67</f>
        <v>139929063</v>
      </c>
      <c r="H10" s="50"/>
      <c r="I10" s="50"/>
    </row>
    <row r="11" spans="1:9" ht="18.75" customHeight="1">
      <c r="A11" s="38">
        <f>+A10+1</f>
        <v>2</v>
      </c>
      <c r="B11" s="59" t="s">
        <v>128</v>
      </c>
      <c r="C11" s="59"/>
      <c r="D11" s="59"/>
      <c r="E11" s="59" t="str">
        <f>"ADIT Forecast Line "&amp;WVTCO!A67&amp;" , Col. "&amp;WVTCO!J64</f>
        <v>ADIT Forecast Line 59 , Col. (E)</v>
      </c>
      <c r="F11" s="50"/>
      <c r="G11" s="61">
        <f>+WVTCO!J67</f>
        <v>103890429</v>
      </c>
      <c r="H11" s="50"/>
      <c r="I11" s="50"/>
    </row>
    <row r="12" spans="1:9" ht="18.75" customHeight="1">
      <c r="A12" s="38">
        <f>+A11+1</f>
        <v>3</v>
      </c>
      <c r="B12" s="59" t="s">
        <v>121</v>
      </c>
      <c r="C12" s="59"/>
      <c r="D12" s="59"/>
      <c r="E12" s="50" t="str">
        <f>"Line "&amp;A10&amp;" less Line "&amp;A11</f>
        <v>Line 1 less Line 2</v>
      </c>
      <c r="F12" s="50"/>
      <c r="G12" s="62">
        <f>+G10-G11</f>
        <v>36038634</v>
      </c>
      <c r="H12" s="50"/>
      <c r="I12" s="50"/>
    </row>
    <row r="13" spans="1:9" ht="18.75" customHeight="1">
      <c r="A13" s="38">
        <f>+A12+1</f>
        <v>4</v>
      </c>
      <c r="B13" s="59" t="s">
        <v>123</v>
      </c>
      <c r="C13" s="59"/>
      <c r="D13" s="59"/>
      <c r="E13" s="50" t="str">
        <f>"Line "&amp;A12&amp;" / 12"</f>
        <v>Line 3 / 12</v>
      </c>
      <c r="F13" s="50"/>
      <c r="G13" s="61">
        <f>+G12/12</f>
        <v>3003219.5</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126</v>
      </c>
      <c r="D18" s="47" t="s">
        <v>96</v>
      </c>
      <c r="E18" s="47" t="s">
        <v>167</v>
      </c>
      <c r="F18" s="47" t="s">
        <v>97</v>
      </c>
      <c r="G18" s="47" t="s">
        <v>98</v>
      </c>
      <c r="H18" s="46" t="s">
        <v>95</v>
      </c>
      <c r="I18" s="47" t="s">
        <v>99</v>
      </c>
      <c r="J18"/>
    </row>
    <row r="19" spans="1:9" ht="12.75">
      <c r="A19" s="38">
        <f>+A13+1</f>
        <v>5</v>
      </c>
      <c r="B19" s="33" t="s">
        <v>89</v>
      </c>
      <c r="C19" s="48">
        <f>+G11</f>
        <v>103890429</v>
      </c>
      <c r="D19" s="39">
        <f>C19</f>
        <v>103890429</v>
      </c>
      <c r="E19" s="33"/>
      <c r="F19" s="63">
        <v>365</v>
      </c>
      <c r="G19" s="40">
        <f>F19/$F$19</f>
        <v>1</v>
      </c>
      <c r="H19" s="39">
        <f>C19*G19</f>
        <v>103890429</v>
      </c>
      <c r="I19" s="39">
        <f>H19</f>
        <v>103890429</v>
      </c>
    </row>
    <row r="20" spans="1:9" ht="12.75">
      <c r="A20" s="38">
        <f>+A19+1</f>
        <v>6</v>
      </c>
      <c r="B20" s="33" t="s">
        <v>77</v>
      </c>
      <c r="C20" s="48">
        <f>+G13</f>
        <v>3003219.5</v>
      </c>
      <c r="D20" s="39">
        <f>D19+C20</f>
        <v>106893648.5</v>
      </c>
      <c r="E20" s="63">
        <v>31</v>
      </c>
      <c r="F20" s="33">
        <v>335</v>
      </c>
      <c r="G20" s="40">
        <f aca="true" t="shared" si="0" ref="G20:G31">F20/$F$19</f>
        <v>0.9178082191780822</v>
      </c>
      <c r="H20" s="39">
        <f aca="true" t="shared" si="1" ref="H20:H31">C20*G20</f>
        <v>2756379.5410958906</v>
      </c>
      <c r="I20" s="39">
        <f>I19+H20</f>
        <v>106646808.5410959</v>
      </c>
    </row>
    <row r="21" spans="1:9" ht="12.75">
      <c r="A21" s="38">
        <f aca="true" t="shared" si="2" ref="A21:A35">+A20+1</f>
        <v>7</v>
      </c>
      <c r="B21" s="33" t="s">
        <v>78</v>
      </c>
      <c r="C21" s="48">
        <f>+C$20</f>
        <v>3003219.5</v>
      </c>
      <c r="D21" s="39">
        <f>D20+C21</f>
        <v>109896868</v>
      </c>
      <c r="E21" s="63">
        <v>28</v>
      </c>
      <c r="F21" s="33">
        <v>307</v>
      </c>
      <c r="G21" s="40">
        <f t="shared" si="0"/>
        <v>0.8410958904109589</v>
      </c>
      <c r="H21" s="39">
        <f t="shared" si="1"/>
        <v>2525995.5794520546</v>
      </c>
      <c r="I21" s="39">
        <f aca="true" t="shared" si="3" ref="I21:I31">I20+H21</f>
        <v>109172804.12054795</v>
      </c>
    </row>
    <row r="22" spans="1:9" ht="12.75">
      <c r="A22" s="38">
        <f t="shared" si="2"/>
        <v>8</v>
      </c>
      <c r="B22" s="33" t="s">
        <v>79</v>
      </c>
      <c r="C22" s="48">
        <f aca="true" t="shared" si="4" ref="C22:C31">+C$20</f>
        <v>3003219.5</v>
      </c>
      <c r="D22" s="39">
        <f aca="true" t="shared" si="5" ref="D22:D31">D21+C22</f>
        <v>112900087.5</v>
      </c>
      <c r="E22" s="63">
        <v>31</v>
      </c>
      <c r="F22" s="33">
        <v>276</v>
      </c>
      <c r="G22" s="40">
        <f t="shared" si="0"/>
        <v>0.7561643835616438</v>
      </c>
      <c r="H22" s="39">
        <f t="shared" si="1"/>
        <v>2270927.6219178084</v>
      </c>
      <c r="I22" s="39">
        <f t="shared" si="3"/>
        <v>111443731.74246576</v>
      </c>
    </row>
    <row r="23" spans="1:9" ht="12.75">
      <c r="A23" s="38">
        <f t="shared" si="2"/>
        <v>9</v>
      </c>
      <c r="B23" s="33" t="s">
        <v>80</v>
      </c>
      <c r="C23" s="48">
        <f t="shared" si="4"/>
        <v>3003219.5</v>
      </c>
      <c r="D23" s="39">
        <f t="shared" si="5"/>
        <v>115903307</v>
      </c>
      <c r="E23" s="63">
        <v>30</v>
      </c>
      <c r="F23" s="33">
        <v>246</v>
      </c>
      <c r="G23" s="40">
        <f t="shared" si="0"/>
        <v>0.673972602739726</v>
      </c>
      <c r="H23" s="39">
        <f t="shared" si="1"/>
        <v>2024087.6630136988</v>
      </c>
      <c r="I23" s="39">
        <f t="shared" si="3"/>
        <v>113467819.40547946</v>
      </c>
    </row>
    <row r="24" spans="1:9" ht="12.75">
      <c r="A24" s="38">
        <f t="shared" si="2"/>
        <v>10</v>
      </c>
      <c r="B24" s="33" t="s">
        <v>81</v>
      </c>
      <c r="C24" s="48">
        <f t="shared" si="4"/>
        <v>3003219.5</v>
      </c>
      <c r="D24" s="39">
        <f t="shared" si="5"/>
        <v>118906526.5</v>
      </c>
      <c r="E24" s="63">
        <v>31</v>
      </c>
      <c r="F24" s="33">
        <v>215</v>
      </c>
      <c r="G24" s="40">
        <f t="shared" si="0"/>
        <v>0.589041095890411</v>
      </c>
      <c r="H24" s="39">
        <f t="shared" si="1"/>
        <v>1769019.7054794522</v>
      </c>
      <c r="I24" s="39">
        <f>I23+H24</f>
        <v>115236839.11095892</v>
      </c>
    </row>
    <row r="25" spans="1:9" ht="12.75">
      <c r="A25" s="38">
        <f t="shared" si="2"/>
        <v>11</v>
      </c>
      <c r="B25" s="33" t="s">
        <v>82</v>
      </c>
      <c r="C25" s="48">
        <f t="shared" si="4"/>
        <v>3003219.5</v>
      </c>
      <c r="D25" s="39">
        <f t="shared" si="5"/>
        <v>121909746</v>
      </c>
      <c r="E25" s="63">
        <v>30</v>
      </c>
      <c r="F25" s="33">
        <v>185</v>
      </c>
      <c r="G25" s="40">
        <f t="shared" si="0"/>
        <v>0.5068493150684932</v>
      </c>
      <c r="H25" s="39">
        <f t="shared" si="1"/>
        <v>1522179.7465753425</v>
      </c>
      <c r="I25" s="39">
        <f>I24+H25</f>
        <v>116759018.85753426</v>
      </c>
    </row>
    <row r="26" spans="1:9" ht="12.75">
      <c r="A26" s="38">
        <f t="shared" si="2"/>
        <v>12</v>
      </c>
      <c r="B26" s="33" t="s">
        <v>83</v>
      </c>
      <c r="C26" s="48">
        <f t="shared" si="4"/>
        <v>3003219.5</v>
      </c>
      <c r="D26" s="39">
        <f t="shared" si="5"/>
        <v>124912965.5</v>
      </c>
      <c r="E26" s="63">
        <v>31</v>
      </c>
      <c r="F26" s="33">
        <v>154</v>
      </c>
      <c r="G26" s="40">
        <f t="shared" si="0"/>
        <v>0.42191780821917807</v>
      </c>
      <c r="H26" s="39">
        <f t="shared" si="1"/>
        <v>1267111.7890410959</v>
      </c>
      <c r="I26" s="39">
        <f t="shared" si="3"/>
        <v>118026130.64657536</v>
      </c>
    </row>
    <row r="27" spans="1:9" ht="12.75">
      <c r="A27" s="38">
        <f t="shared" si="2"/>
        <v>13</v>
      </c>
      <c r="B27" s="33" t="s">
        <v>84</v>
      </c>
      <c r="C27" s="48">
        <f t="shared" si="4"/>
        <v>3003219.5</v>
      </c>
      <c r="D27" s="39">
        <f t="shared" si="5"/>
        <v>127916185</v>
      </c>
      <c r="E27" s="63">
        <v>31</v>
      </c>
      <c r="F27" s="33">
        <v>123</v>
      </c>
      <c r="G27" s="40">
        <f t="shared" si="0"/>
        <v>0.336986301369863</v>
      </c>
      <c r="H27" s="39">
        <f t="shared" si="1"/>
        <v>1012043.8315068494</v>
      </c>
      <c r="I27" s="39">
        <f t="shared" si="3"/>
        <v>119038174.47808221</v>
      </c>
    </row>
    <row r="28" spans="1:9" ht="12.75">
      <c r="A28" s="38">
        <f t="shared" si="2"/>
        <v>14</v>
      </c>
      <c r="B28" s="33" t="s">
        <v>85</v>
      </c>
      <c r="C28" s="48">
        <f t="shared" si="4"/>
        <v>3003219.5</v>
      </c>
      <c r="D28" s="39">
        <f t="shared" si="5"/>
        <v>130919404.5</v>
      </c>
      <c r="E28" s="63">
        <v>30</v>
      </c>
      <c r="F28" s="33">
        <v>93</v>
      </c>
      <c r="G28" s="40">
        <f t="shared" si="0"/>
        <v>0.2547945205479452</v>
      </c>
      <c r="H28" s="39">
        <f t="shared" si="1"/>
        <v>765203.8726027397</v>
      </c>
      <c r="I28" s="39">
        <f t="shared" si="3"/>
        <v>119803378.35068496</v>
      </c>
    </row>
    <row r="29" spans="1:9" ht="12.75">
      <c r="A29" s="38">
        <f t="shared" si="2"/>
        <v>15</v>
      </c>
      <c r="B29" s="33" t="s">
        <v>86</v>
      </c>
      <c r="C29" s="48">
        <f t="shared" si="4"/>
        <v>3003219.5</v>
      </c>
      <c r="D29" s="39">
        <f t="shared" si="5"/>
        <v>133922624</v>
      </c>
      <c r="E29" s="63">
        <v>31</v>
      </c>
      <c r="F29" s="33">
        <v>62</v>
      </c>
      <c r="G29" s="40">
        <f t="shared" si="0"/>
        <v>0.16986301369863013</v>
      </c>
      <c r="H29" s="39">
        <f t="shared" si="1"/>
        <v>510135.91506849317</v>
      </c>
      <c r="I29" s="39">
        <f t="shared" si="3"/>
        <v>120313514.26575345</v>
      </c>
    </row>
    <row r="30" spans="1:9" ht="12.75">
      <c r="A30" s="38">
        <f t="shared" si="2"/>
        <v>16</v>
      </c>
      <c r="B30" s="33" t="s">
        <v>87</v>
      </c>
      <c r="C30" s="48">
        <f t="shared" si="4"/>
        <v>3003219.5</v>
      </c>
      <c r="D30" s="39">
        <f t="shared" si="5"/>
        <v>136925843.5</v>
      </c>
      <c r="E30" s="63">
        <v>30</v>
      </c>
      <c r="F30" s="33">
        <v>32</v>
      </c>
      <c r="G30" s="40">
        <f t="shared" si="0"/>
        <v>0.08767123287671233</v>
      </c>
      <c r="H30" s="39">
        <f t="shared" si="1"/>
        <v>263295.95616438356</v>
      </c>
      <c r="I30" s="39">
        <f t="shared" si="3"/>
        <v>120576810.22191784</v>
      </c>
    </row>
    <row r="31" spans="1:9" ht="12.75">
      <c r="A31" s="38">
        <f t="shared" si="2"/>
        <v>17</v>
      </c>
      <c r="B31" s="33" t="s">
        <v>88</v>
      </c>
      <c r="C31" s="48">
        <f t="shared" si="4"/>
        <v>3003219.5</v>
      </c>
      <c r="D31" s="39">
        <f t="shared" si="5"/>
        <v>139929063</v>
      </c>
      <c r="E31" s="63">
        <v>31</v>
      </c>
      <c r="F31" s="33">
        <f>F30-E31</f>
        <v>1</v>
      </c>
      <c r="G31" s="40">
        <f t="shared" si="0"/>
        <v>0.0027397260273972603</v>
      </c>
      <c r="H31" s="39">
        <f t="shared" si="1"/>
        <v>8227.998630136986</v>
      </c>
      <c r="I31" s="39">
        <f t="shared" si="3"/>
        <v>120585038.22054797</v>
      </c>
    </row>
    <row r="32" spans="1:9" ht="12.75">
      <c r="A32" s="38">
        <f t="shared" si="2"/>
        <v>18</v>
      </c>
      <c r="B32" s="33"/>
      <c r="C32" s="33"/>
      <c r="D32" s="33"/>
      <c r="E32" s="33"/>
      <c r="F32" s="33"/>
      <c r="G32" s="33"/>
      <c r="H32" s="41"/>
      <c r="I32" s="33"/>
    </row>
    <row r="33" spans="1:9" ht="12.75">
      <c r="A33" s="38">
        <f t="shared" si="2"/>
        <v>19</v>
      </c>
      <c r="B33" s="33" t="s">
        <v>125</v>
      </c>
      <c r="C33" s="33"/>
      <c r="D33" s="42">
        <f>+D31</f>
        <v>139929063</v>
      </c>
      <c r="E33" s="33"/>
      <c r="F33" s="33"/>
      <c r="G33" s="33"/>
      <c r="H33" s="33"/>
      <c r="I33" s="42">
        <f>+I31</f>
        <v>120585038.22054797</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-19344024.779452026</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O214"/>
  <sheetViews>
    <sheetView tabSelected="1" zoomScale="75" zoomScaleNormal="75" zoomScaleSheetLayoutView="100" zoomScalePageLayoutView="0" workbookViewId="0" topLeftCell="A13">
      <selection activeCell="G39" sqref="G39"/>
    </sheetView>
  </sheetViews>
  <sheetFormatPr defaultColWidth="9.140625" defaultRowHeight="12.75"/>
  <cols>
    <col min="1" max="1" width="9.140625" style="147" customWidth="1"/>
    <col min="2" max="2" width="0.85546875" style="152" customWidth="1"/>
    <col min="3" max="3" width="41.57421875" style="147" customWidth="1"/>
    <col min="4" max="4" width="27.140625" style="147" customWidth="1"/>
    <col min="5" max="5" width="23.140625" style="147" customWidth="1"/>
    <col min="6" max="6" width="3.140625" style="147" customWidth="1"/>
    <col min="7" max="7" width="24.57421875" style="147" customWidth="1"/>
    <col min="8" max="8" width="2.8515625" style="147" customWidth="1"/>
    <col min="9" max="9" width="20.8515625" style="147" customWidth="1"/>
    <col min="10" max="10" width="4.7109375" style="147" customWidth="1"/>
    <col min="11" max="11" width="18.00390625" style="147" bestFit="1" customWidth="1"/>
    <col min="12" max="12" width="20.421875" style="147" customWidth="1"/>
    <col min="13" max="15" width="9.140625" style="147" customWidth="1"/>
    <col min="16" max="16" width="10.00390625" style="147" bestFit="1" customWidth="1"/>
    <col min="17" max="17" width="17.7109375" style="147" customWidth="1"/>
    <col min="18" max="18" width="15.57421875" style="147" bestFit="1" customWidth="1"/>
    <col min="19" max="16384" width="9.140625" style="147" customWidth="1"/>
  </cols>
  <sheetData>
    <row r="1" spans="1:11" ht="15">
      <c r="A1" s="198" t="s">
        <v>138</v>
      </c>
      <c r="B1" s="198"/>
      <c r="C1" s="198"/>
      <c r="D1" s="198"/>
      <c r="E1" s="198"/>
      <c r="F1" s="198"/>
      <c r="G1" s="198"/>
      <c r="H1" s="198"/>
      <c r="I1" s="198"/>
      <c r="J1" s="146"/>
      <c r="K1" s="146"/>
    </row>
    <row r="2" spans="1:11" ht="15">
      <c r="A2" s="199" t="str">
        <f>"Cost of Service Formula Rate Using Actual/Projected FF1 Balances"</f>
        <v>Cost of Service Formula Rate Using Actual/Projected FF1 Balances</v>
      </c>
      <c r="B2" s="199"/>
      <c r="C2" s="199"/>
      <c r="D2" s="199"/>
      <c r="E2" s="199"/>
      <c r="F2" s="199"/>
      <c r="G2" s="199"/>
      <c r="H2" s="199"/>
      <c r="I2" s="199"/>
      <c r="J2" s="149"/>
      <c r="K2" s="149"/>
    </row>
    <row r="3" spans="1:11" ht="15">
      <c r="A3" s="199" t="s">
        <v>139</v>
      </c>
      <c r="B3" s="199"/>
      <c r="C3" s="199"/>
      <c r="D3" s="199"/>
      <c r="E3" s="199"/>
      <c r="F3" s="199"/>
      <c r="G3" s="199"/>
      <c r="H3" s="199"/>
      <c r="I3" s="199"/>
      <c r="J3" s="148"/>
      <c r="K3" s="148"/>
    </row>
    <row r="4" spans="1:13" ht="15">
      <c r="A4" s="199" t="s">
        <v>178</v>
      </c>
      <c r="B4" s="199"/>
      <c r="C4" s="199"/>
      <c r="D4" s="199"/>
      <c r="E4" s="199"/>
      <c r="F4" s="199"/>
      <c r="G4" s="199"/>
      <c r="H4" s="199"/>
      <c r="I4" s="199"/>
      <c r="J4" s="150"/>
      <c r="K4" s="150"/>
      <c r="L4" s="151"/>
      <c r="M4" s="151"/>
    </row>
    <row r="5" spans="3:4" ht="12.75">
      <c r="C5" s="153"/>
      <c r="D5" s="153"/>
    </row>
    <row r="6" spans="3:15" ht="12.75">
      <c r="C6" s="154" t="s">
        <v>61</v>
      </c>
      <c r="D6" s="154" t="s">
        <v>62</v>
      </c>
      <c r="E6" s="154" t="s">
        <v>108</v>
      </c>
      <c r="G6" s="154" t="s">
        <v>91</v>
      </c>
      <c r="I6" s="154" t="s">
        <v>92</v>
      </c>
      <c r="J6" s="154"/>
      <c r="K6" s="154"/>
      <c r="L6" s="154"/>
      <c r="M6" s="151"/>
      <c r="N6" s="151"/>
      <c r="O6" s="151"/>
    </row>
    <row r="7" spans="1:15" ht="12.75">
      <c r="A7" s="155"/>
      <c r="I7" s="156"/>
      <c r="J7" s="151"/>
      <c r="K7" s="151"/>
      <c r="L7" s="151"/>
      <c r="M7" s="151"/>
      <c r="N7" s="151"/>
      <c r="O7" s="151"/>
    </row>
    <row r="8" spans="1:15" ht="12.75" customHeight="1">
      <c r="A8" s="157" t="s">
        <v>93</v>
      </c>
      <c r="C8" s="158"/>
      <c r="D8" s="158"/>
      <c r="E8" s="200" t="s">
        <v>160</v>
      </c>
      <c r="F8" s="159"/>
      <c r="G8" s="200" t="s">
        <v>161</v>
      </c>
      <c r="H8" s="159"/>
      <c r="I8" s="202" t="s">
        <v>162</v>
      </c>
      <c r="J8" s="151"/>
      <c r="K8" s="151"/>
      <c r="L8" s="151"/>
      <c r="M8" s="151"/>
      <c r="N8" s="151"/>
      <c r="O8" s="151"/>
    </row>
    <row r="9" spans="1:15" ht="12.75">
      <c r="A9" s="157" t="s">
        <v>140</v>
      </c>
      <c r="B9" s="160"/>
      <c r="C9" s="157" t="s">
        <v>141</v>
      </c>
      <c r="D9" s="157" t="s">
        <v>114</v>
      </c>
      <c r="E9" s="201"/>
      <c r="F9" s="161"/>
      <c r="G9" s="201"/>
      <c r="H9" s="162"/>
      <c r="I9" s="201"/>
      <c r="J9" s="151"/>
      <c r="K9" s="151"/>
      <c r="L9" s="151"/>
      <c r="M9" s="151"/>
      <c r="N9" s="151"/>
      <c r="O9" s="151"/>
    </row>
    <row r="10" spans="1:11" ht="12.75">
      <c r="A10" s="155"/>
      <c r="C10" s="153"/>
      <c r="D10" s="153"/>
      <c r="G10" s="163"/>
      <c r="J10" s="164"/>
      <c r="K10" s="164"/>
    </row>
    <row r="11" spans="1:11" ht="12.75">
      <c r="A11" s="155"/>
      <c r="C11" s="153"/>
      <c r="D11" s="153"/>
      <c r="J11" s="164"/>
      <c r="K11" s="164"/>
    </row>
    <row r="12" spans="1:11" ht="12.75">
      <c r="A12" s="155"/>
      <c r="C12" s="153"/>
      <c r="D12" s="153"/>
      <c r="J12" s="164"/>
      <c r="K12" s="164"/>
    </row>
    <row r="13" spans="1:11" ht="15">
      <c r="A13" s="155">
        <v>1</v>
      </c>
      <c r="C13" s="165" t="s">
        <v>142</v>
      </c>
      <c r="D13" s="165"/>
      <c r="J13" s="164"/>
      <c r="K13" s="164"/>
    </row>
    <row r="14" spans="1:11" ht="15">
      <c r="A14" s="155"/>
      <c r="C14" s="165"/>
      <c r="D14" s="165"/>
      <c r="H14" s="151"/>
      <c r="J14" s="164"/>
      <c r="K14" s="164"/>
    </row>
    <row r="15" spans="1:11" ht="12.75">
      <c r="A15" s="155">
        <f>+A13+1</f>
        <v>2</v>
      </c>
      <c r="C15" s="166" t="s">
        <v>143</v>
      </c>
      <c r="D15" s="167" t="s">
        <v>144</v>
      </c>
      <c r="E15" s="142">
        <f>WVTCO!N62</f>
        <v>0</v>
      </c>
      <c r="G15" s="142">
        <f>WVTCO!I62</f>
        <v>0</v>
      </c>
      <c r="H15" s="151"/>
      <c r="I15" s="168">
        <f>IF(G15="",0,(E15+G15)/2)</f>
        <v>0</v>
      </c>
      <c r="J15" s="164"/>
      <c r="K15" s="164"/>
    </row>
    <row r="16" spans="1:11" ht="12.75">
      <c r="A16" s="155">
        <f>+A15+1</f>
        <v>3</v>
      </c>
      <c r="C16" s="166" t="s">
        <v>145</v>
      </c>
      <c r="D16" s="169" t="s">
        <v>146</v>
      </c>
      <c r="E16" s="142">
        <v>0</v>
      </c>
      <c r="G16" s="142">
        <v>0</v>
      </c>
      <c r="H16" s="151"/>
      <c r="I16" s="168">
        <f>IF(G16="",0,(E16+G16)/2)</f>
        <v>0</v>
      </c>
      <c r="J16" s="164"/>
      <c r="K16" s="164"/>
    </row>
    <row r="17" spans="1:11" ht="15">
      <c r="A17" s="155">
        <f>+A16+1</f>
        <v>4</v>
      </c>
      <c r="C17" s="166" t="s">
        <v>147</v>
      </c>
      <c r="D17" s="169" t="s">
        <v>146</v>
      </c>
      <c r="E17" s="143">
        <f>E15-E16-E18</f>
        <v>0</v>
      </c>
      <c r="F17" s="98"/>
      <c r="G17" s="143">
        <f>G15-G16-G18</f>
        <v>0</v>
      </c>
      <c r="I17" s="170">
        <f>IF(G17="",0,(E17+G17)/2)</f>
        <v>0</v>
      </c>
      <c r="J17" s="164"/>
      <c r="K17" s="164"/>
    </row>
    <row r="18" spans="1:11" ht="12.75">
      <c r="A18" s="155">
        <f>+A17+1</f>
        <v>5</v>
      </c>
      <c r="C18" s="166" t="s">
        <v>148</v>
      </c>
      <c r="D18" s="171" t="str">
        <f>"Ln "&amp;A15&amp;" - ln "&amp;A16&amp;" - ln "&amp;A17&amp;""</f>
        <v>Ln 2 - ln 3 - ln 4</v>
      </c>
      <c r="E18" s="172">
        <f>WVTCO!R62</f>
        <v>0</v>
      </c>
      <c r="G18" s="172">
        <f>WVTCO!L62</f>
        <v>0</v>
      </c>
      <c r="I18" s="168">
        <f>+I15-I16-I17</f>
        <v>0</v>
      </c>
      <c r="J18" s="164"/>
      <c r="K18" s="164"/>
    </row>
    <row r="19" spans="1:11" ht="12.75">
      <c r="A19" s="155"/>
      <c r="C19" s="166"/>
      <c r="D19" s="171"/>
      <c r="J19" s="164"/>
      <c r="K19" s="164"/>
    </row>
    <row r="20" spans="1:11" ht="12.75">
      <c r="A20" s="155"/>
      <c r="C20" s="166"/>
      <c r="D20" s="171"/>
      <c r="J20" s="164"/>
      <c r="K20" s="164"/>
    </row>
    <row r="21" spans="1:11" ht="15">
      <c r="A21" s="155">
        <f>+A18+1</f>
        <v>6</v>
      </c>
      <c r="C21" s="165" t="s">
        <v>149</v>
      </c>
      <c r="D21" s="171"/>
      <c r="J21" s="164"/>
      <c r="K21" s="164"/>
    </row>
    <row r="22" spans="1:11" ht="12.75">
      <c r="A22" s="155"/>
      <c r="C22" s="166"/>
      <c r="D22" s="171"/>
      <c r="J22" s="164"/>
      <c r="K22" s="164"/>
    </row>
    <row r="23" spans="1:11" ht="12.75">
      <c r="A23" s="155">
        <f>+A21+1</f>
        <v>7</v>
      </c>
      <c r="C23" s="166" t="s">
        <v>143</v>
      </c>
      <c r="D23" s="167" t="s">
        <v>150</v>
      </c>
      <c r="E23" s="142">
        <f>WVTCO!N71</f>
        <v>148425467</v>
      </c>
      <c r="G23" s="142">
        <f>WVTCO!I71</f>
        <v>112386833</v>
      </c>
      <c r="H23" s="151"/>
      <c r="I23" s="168">
        <f>IF(G23="",0,(E23+G23)/2)</f>
        <v>130406150</v>
      </c>
      <c r="J23" s="164"/>
      <c r="K23" s="164"/>
    </row>
    <row r="24" spans="1:11" ht="12.75">
      <c r="A24" s="155">
        <f>+A23+1</f>
        <v>8</v>
      </c>
      <c r="C24" s="166" t="s">
        <v>145</v>
      </c>
      <c r="D24" s="169" t="s">
        <v>146</v>
      </c>
      <c r="E24" s="142">
        <v>0</v>
      </c>
      <c r="G24" s="142">
        <v>0</v>
      </c>
      <c r="H24" s="151"/>
      <c r="I24" s="168">
        <f>IF(G24="",0,(E24+G24)/2)</f>
        <v>0</v>
      </c>
      <c r="J24" s="164"/>
      <c r="K24" s="164"/>
    </row>
    <row r="25" spans="1:11" ht="15">
      <c r="A25" s="155">
        <f>+A24+1</f>
        <v>9</v>
      </c>
      <c r="C25" s="166" t="s">
        <v>147</v>
      </c>
      <c r="D25" s="169" t="s">
        <v>146</v>
      </c>
      <c r="E25" s="143">
        <f>E23-E24-E26</f>
        <v>27840428.779452026</v>
      </c>
      <c r="F25" s="98"/>
      <c r="G25" s="143">
        <f>G23-G24-G26</f>
        <v>8496404</v>
      </c>
      <c r="I25" s="170">
        <f>IF(G25="",0,(E25+G25)/2)</f>
        <v>18168416.389726013</v>
      </c>
      <c r="J25" s="164"/>
      <c r="K25" s="164"/>
    </row>
    <row r="26" spans="1:11" ht="12.75">
      <c r="A26" s="155">
        <f>+A25+1</f>
        <v>10</v>
      </c>
      <c r="C26" s="166" t="s">
        <v>148</v>
      </c>
      <c r="D26" s="171" t="str">
        <f>"Ln "&amp;A23&amp;" - ln "&amp;A24&amp;" - ln "&amp;A25&amp;""</f>
        <v>Ln 7 - ln 8 - ln 9</v>
      </c>
      <c r="E26" s="172">
        <f>WVTCO!R71</f>
        <v>120585038.22054797</v>
      </c>
      <c r="G26" s="172">
        <f>WVTCO!L71</f>
        <v>103890429</v>
      </c>
      <c r="I26" s="168">
        <f>+I23-I24-I25</f>
        <v>112237733.61027399</v>
      </c>
      <c r="J26" s="164"/>
      <c r="K26" s="164" t="s">
        <v>151</v>
      </c>
    </row>
    <row r="27" spans="1:11" ht="12.75">
      <c r="A27" s="155"/>
      <c r="C27" s="166"/>
      <c r="D27" s="171"/>
      <c r="J27" s="164"/>
      <c r="K27" s="164"/>
    </row>
    <row r="28" spans="1:11" ht="12.75">
      <c r="A28" s="155"/>
      <c r="C28" s="166"/>
      <c r="D28" s="171"/>
      <c r="E28" s="173"/>
      <c r="G28" s="173"/>
      <c r="J28" s="164"/>
      <c r="K28" s="164"/>
    </row>
    <row r="29" spans="1:11" ht="15">
      <c r="A29" s="155">
        <f>+A26+1</f>
        <v>11</v>
      </c>
      <c r="C29" s="165" t="s">
        <v>152</v>
      </c>
      <c r="D29" s="171"/>
      <c r="J29" s="164"/>
      <c r="K29" s="164"/>
    </row>
    <row r="30" spans="1:11" ht="15">
      <c r="A30" s="155"/>
      <c r="C30" s="165"/>
      <c r="D30" s="171"/>
      <c r="J30" s="164"/>
      <c r="K30" s="164"/>
    </row>
    <row r="31" spans="1:11" ht="12.75">
      <c r="A31" s="155">
        <f>+A29+1</f>
        <v>12</v>
      </c>
      <c r="C31" s="166" t="s">
        <v>143</v>
      </c>
      <c r="D31" s="167" t="s">
        <v>153</v>
      </c>
      <c r="E31" s="142">
        <f>WVTCO!N88</f>
        <v>26187113</v>
      </c>
      <c r="G31" s="142">
        <f>WVTCO!I88</f>
        <v>26187113</v>
      </c>
      <c r="H31" s="151"/>
      <c r="I31" s="168">
        <f>IF(G31="",0,(E31+G31)/2)</f>
        <v>26187113</v>
      </c>
      <c r="J31" s="164"/>
      <c r="K31" s="164"/>
    </row>
    <row r="32" spans="1:11" ht="12.75">
      <c r="A32" s="155">
        <f>+A31+1</f>
        <v>13</v>
      </c>
      <c r="C32" s="166" t="s">
        <v>145</v>
      </c>
      <c r="D32" s="169" t="s">
        <v>146</v>
      </c>
      <c r="E32" s="142">
        <v>0</v>
      </c>
      <c r="G32" s="142">
        <v>0</v>
      </c>
      <c r="H32" s="151"/>
      <c r="I32" s="168">
        <f>IF(G32="",0,(E32+G32)/2)</f>
        <v>0</v>
      </c>
      <c r="J32" s="164"/>
      <c r="K32" s="164"/>
    </row>
    <row r="33" spans="1:11" ht="15">
      <c r="A33" s="155">
        <f>+A32+1</f>
        <v>14</v>
      </c>
      <c r="C33" s="166" t="s">
        <v>147</v>
      </c>
      <c r="D33" s="169" t="s">
        <v>146</v>
      </c>
      <c r="E33" s="143">
        <f>E31-E32-E34</f>
        <v>4574987</v>
      </c>
      <c r="F33" s="98"/>
      <c r="G33" s="143">
        <f>G31-G32-G34</f>
        <v>4574987</v>
      </c>
      <c r="I33" s="170">
        <f>IF(G33="",0,(E33+G33)/2)</f>
        <v>4574987</v>
      </c>
      <c r="J33" s="164"/>
      <c r="K33" s="164"/>
    </row>
    <row r="34" spans="1:11" ht="12.75">
      <c r="A34" s="155">
        <f>+A33+1</f>
        <v>15</v>
      </c>
      <c r="C34" s="166" t="s">
        <v>148</v>
      </c>
      <c r="D34" s="171" t="str">
        <f>"Ln "&amp;A31&amp;" - ln "&amp;A32&amp;" - ln "&amp;A33&amp;""</f>
        <v>Ln 12 - ln 13 - ln 14</v>
      </c>
      <c r="E34" s="172">
        <f>WVTCO!R88</f>
        <v>21612126</v>
      </c>
      <c r="G34" s="172">
        <f>WVTCO!L88</f>
        <v>21612126</v>
      </c>
      <c r="I34" s="168">
        <f>+I31-I32-I33</f>
        <v>21612126</v>
      </c>
      <c r="J34" s="164"/>
      <c r="K34" s="164"/>
    </row>
    <row r="35" spans="1:11" ht="15">
      <c r="A35" s="155"/>
      <c r="C35" s="165"/>
      <c r="D35" s="171"/>
      <c r="J35" s="164"/>
      <c r="K35" s="164"/>
    </row>
    <row r="36" spans="1:11" ht="12.75">
      <c r="A36" s="155"/>
      <c r="C36" s="166"/>
      <c r="D36" s="171"/>
      <c r="J36" s="164"/>
      <c r="K36" s="164"/>
    </row>
    <row r="37" spans="1:11" ht="15">
      <c r="A37" s="155">
        <f>+A34+1</f>
        <v>16</v>
      </c>
      <c r="C37" s="165" t="s">
        <v>154</v>
      </c>
      <c r="D37" s="171"/>
      <c r="J37" s="164"/>
      <c r="K37" s="164"/>
    </row>
    <row r="38" spans="1:11" ht="12.75">
      <c r="A38" s="155"/>
      <c r="C38" s="166"/>
      <c r="D38" s="171"/>
      <c r="J38" s="164"/>
      <c r="K38" s="164"/>
    </row>
    <row r="39" spans="1:11" ht="12.75">
      <c r="A39" s="155">
        <f>+A37+1</f>
        <v>17</v>
      </c>
      <c r="C39" s="166" t="s">
        <v>143</v>
      </c>
      <c r="D39" s="167" t="s">
        <v>155</v>
      </c>
      <c r="E39" s="142">
        <f>WVTCO!N56</f>
        <v>8091408</v>
      </c>
      <c r="G39" s="142">
        <f>WVTCO!I56</f>
        <v>15888408</v>
      </c>
      <c r="H39" s="151"/>
      <c r="I39" s="168">
        <f>IF(G39="",0,(E39+G39)/2)</f>
        <v>11989908</v>
      </c>
      <c r="J39" s="164"/>
      <c r="K39" s="164"/>
    </row>
    <row r="40" spans="1:11" ht="12.75">
      <c r="A40" s="155">
        <f>+A39+1</f>
        <v>18</v>
      </c>
      <c r="C40" s="166" t="s">
        <v>145</v>
      </c>
      <c r="D40" s="169" t="s">
        <v>146</v>
      </c>
      <c r="E40" s="142">
        <v>0</v>
      </c>
      <c r="G40" s="142">
        <v>0</v>
      </c>
      <c r="H40" s="151"/>
      <c r="I40" s="168">
        <f>IF(G40="",0,(E40+G40)/2)</f>
        <v>0</v>
      </c>
      <c r="J40" s="164"/>
      <c r="K40" s="164"/>
    </row>
    <row r="41" spans="1:11" ht="15">
      <c r="A41" s="155">
        <f>+A40+1</f>
        <v>19</v>
      </c>
      <c r="C41" s="166" t="s">
        <v>147</v>
      </c>
      <c r="D41" s="169" t="s">
        <v>146</v>
      </c>
      <c r="E41" s="143">
        <f>E39-E40-E42</f>
        <v>203367</v>
      </c>
      <c r="F41" s="98"/>
      <c r="G41" s="143">
        <f>G39-G40-G42</f>
        <v>203367</v>
      </c>
      <c r="I41" s="170">
        <f>IF(G41="",0,(E41+G41)/2)</f>
        <v>203367</v>
      </c>
      <c r="J41" s="164"/>
      <c r="K41" s="164"/>
    </row>
    <row r="42" spans="1:11" ht="12.75">
      <c r="A42" s="155">
        <f>+A41+1</f>
        <v>20</v>
      </c>
      <c r="C42" s="166" t="s">
        <v>148</v>
      </c>
      <c r="D42" s="171" t="str">
        <f>"Ln "&amp;A39&amp;" - ln "&amp;A40&amp;" - ln "&amp;A41&amp;""</f>
        <v>Ln 17 - ln 18 - ln 19</v>
      </c>
      <c r="E42" s="172">
        <f>WVTCO!R56</f>
        <v>7888041</v>
      </c>
      <c r="G42" s="172">
        <f>WVTCO!L56</f>
        <v>15685041</v>
      </c>
      <c r="I42" s="168">
        <f>+I39-I40-I41</f>
        <v>11786541</v>
      </c>
      <c r="J42" s="164"/>
      <c r="K42" s="164"/>
    </row>
    <row r="43" spans="1:11" ht="12.75">
      <c r="A43" s="155"/>
      <c r="C43" s="166"/>
      <c r="D43" s="171"/>
      <c r="J43" s="164"/>
      <c r="K43" s="164"/>
    </row>
    <row r="44" spans="1:11" ht="12.75">
      <c r="A44" s="155"/>
      <c r="C44" s="166"/>
      <c r="D44" s="171"/>
      <c r="J44" s="164"/>
      <c r="K44" s="164"/>
    </row>
    <row r="45" spans="1:11" ht="12.75">
      <c r="A45" s="155"/>
      <c r="C45" s="166"/>
      <c r="D45" s="166"/>
      <c r="J45" s="164"/>
      <c r="K45" s="164"/>
    </row>
    <row r="46" spans="1:11" ht="12.75">
      <c r="A46" s="174" t="s">
        <v>156</v>
      </c>
      <c r="B46" s="175" t="s">
        <v>157</v>
      </c>
      <c r="C46" s="166"/>
      <c r="D46" s="166"/>
      <c r="J46" s="164"/>
      <c r="K46" s="164"/>
    </row>
    <row r="47" spans="1:4" ht="12.75">
      <c r="A47" s="155"/>
      <c r="C47" s="166"/>
      <c r="D47" s="166"/>
    </row>
    <row r="48" spans="1:4" ht="12.75">
      <c r="A48" s="155" t="s">
        <v>158</v>
      </c>
      <c r="B48" s="152" t="s">
        <v>159</v>
      </c>
      <c r="C48" s="166"/>
      <c r="D48" s="166"/>
    </row>
    <row r="49" spans="2:11" ht="12.75">
      <c r="B49" s="176"/>
      <c r="C49" s="176"/>
      <c r="D49" s="176"/>
      <c r="E49" s="176"/>
      <c r="F49" s="176"/>
      <c r="G49" s="176"/>
      <c r="H49" s="176"/>
      <c r="I49" s="176"/>
      <c r="J49" s="176"/>
      <c r="K49" s="176"/>
    </row>
    <row r="50" spans="2:11" ht="12.75">
      <c r="B50" s="176"/>
      <c r="C50" s="176"/>
      <c r="D50" s="176"/>
      <c r="E50" s="176"/>
      <c r="F50" s="176"/>
      <c r="G50" s="176"/>
      <c r="H50" s="176"/>
      <c r="I50" s="176"/>
      <c r="J50" s="176"/>
      <c r="K50" s="176"/>
    </row>
    <row r="51" spans="2:11" ht="12.75">
      <c r="B51" s="176"/>
      <c r="C51" s="176"/>
      <c r="D51" s="176"/>
      <c r="E51" s="176"/>
      <c r="F51" s="176"/>
      <c r="G51" s="176"/>
      <c r="H51" s="176"/>
      <c r="I51" s="176"/>
      <c r="J51" s="176"/>
      <c r="K51" s="176"/>
    </row>
    <row r="52" spans="2:11" ht="12.75">
      <c r="B52" s="176"/>
      <c r="C52" s="176"/>
      <c r="D52" s="176"/>
      <c r="E52" s="176"/>
      <c r="F52" s="176"/>
      <c r="G52" s="176"/>
      <c r="H52" s="176"/>
      <c r="I52" s="176"/>
      <c r="J52" s="176"/>
      <c r="K52" s="176"/>
    </row>
    <row r="53" spans="2:11" ht="12.75">
      <c r="B53" s="176"/>
      <c r="C53" s="176"/>
      <c r="D53" s="176"/>
      <c r="E53" s="176"/>
      <c r="F53" s="176"/>
      <c r="G53" s="176"/>
      <c r="H53" s="176"/>
      <c r="I53" s="176"/>
      <c r="J53" s="176"/>
      <c r="K53" s="176"/>
    </row>
    <row r="54" spans="2:12" ht="12.75">
      <c r="B54" s="176"/>
      <c r="C54" s="176"/>
      <c r="D54" s="176"/>
      <c r="E54" s="176"/>
      <c r="F54" s="176"/>
      <c r="G54" s="176"/>
      <c r="H54" s="176"/>
      <c r="I54" s="176"/>
      <c r="J54" s="176"/>
      <c r="K54" s="176"/>
      <c r="L54" s="176"/>
    </row>
    <row r="55" spans="2:12" ht="12.75">
      <c r="B55" s="176"/>
      <c r="C55" s="176"/>
      <c r="D55" s="176"/>
      <c r="E55" s="176"/>
      <c r="F55" s="176"/>
      <c r="G55" s="176"/>
      <c r="H55" s="176"/>
      <c r="I55" s="176"/>
      <c r="J55" s="176"/>
      <c r="K55" s="176"/>
      <c r="L55" s="176"/>
    </row>
    <row r="56" spans="2:12" ht="12.75">
      <c r="B56" s="176"/>
      <c r="C56" s="176"/>
      <c r="D56" s="176"/>
      <c r="E56" s="176"/>
      <c r="F56" s="176"/>
      <c r="G56" s="176"/>
      <c r="H56" s="176"/>
      <c r="I56" s="176"/>
      <c r="J56" s="176"/>
      <c r="K56" s="176"/>
      <c r="L56" s="176"/>
    </row>
    <row r="57" spans="2:12" ht="12.75">
      <c r="B57" s="176"/>
      <c r="C57" s="176"/>
      <c r="D57" s="176"/>
      <c r="E57" s="176"/>
      <c r="F57" s="176"/>
      <c r="G57" s="176"/>
      <c r="H57" s="176"/>
      <c r="I57" s="176"/>
      <c r="J57" s="176"/>
      <c r="K57" s="176"/>
      <c r="L57" s="176"/>
    </row>
    <row r="58" spans="2:12" ht="12.75">
      <c r="B58" s="176"/>
      <c r="C58" s="176"/>
      <c r="D58" s="176"/>
      <c r="E58" s="176"/>
      <c r="F58" s="176"/>
      <c r="G58" s="176"/>
      <c r="H58" s="176"/>
      <c r="I58" s="176"/>
      <c r="J58" s="176"/>
      <c r="K58" s="176"/>
      <c r="L58" s="176"/>
    </row>
    <row r="59" spans="2:12" ht="12.75">
      <c r="B59" s="176"/>
      <c r="C59" s="176"/>
      <c r="D59" s="176"/>
      <c r="E59" s="176"/>
      <c r="F59" s="176"/>
      <c r="G59" s="176"/>
      <c r="H59" s="176"/>
      <c r="I59" s="176"/>
      <c r="J59" s="176"/>
      <c r="K59" s="176"/>
      <c r="L59" s="176"/>
    </row>
    <row r="60" spans="2:12" ht="12.75">
      <c r="B60" s="176"/>
      <c r="C60" s="176"/>
      <c r="D60" s="176"/>
      <c r="E60" s="176"/>
      <c r="F60" s="176"/>
      <c r="G60" s="176"/>
      <c r="H60" s="176"/>
      <c r="I60" s="176"/>
      <c r="J60" s="176"/>
      <c r="K60" s="176"/>
      <c r="L60" s="176"/>
    </row>
    <row r="61" spans="2:12" ht="12.75">
      <c r="B61" s="176"/>
      <c r="C61" s="176"/>
      <c r="D61" s="176"/>
      <c r="E61" s="176"/>
      <c r="F61" s="176"/>
      <c r="G61" s="176"/>
      <c r="H61" s="176"/>
      <c r="I61" s="176"/>
      <c r="J61" s="176"/>
      <c r="K61" s="176"/>
      <c r="L61" s="176"/>
    </row>
    <row r="62" spans="2:12" ht="12.75">
      <c r="B62" s="176"/>
      <c r="C62" s="176"/>
      <c r="D62" s="176"/>
      <c r="E62" s="176"/>
      <c r="F62" s="176"/>
      <c r="G62" s="176"/>
      <c r="H62" s="176"/>
      <c r="I62" s="176"/>
      <c r="J62" s="176"/>
      <c r="K62" s="176"/>
      <c r="L62" s="176"/>
    </row>
    <row r="63" spans="2:12" ht="12.75">
      <c r="B63" s="176"/>
      <c r="C63" s="176"/>
      <c r="D63" s="176"/>
      <c r="E63" s="176"/>
      <c r="F63" s="176"/>
      <c r="G63" s="176"/>
      <c r="H63" s="176"/>
      <c r="I63" s="176"/>
      <c r="J63" s="176"/>
      <c r="K63" s="176"/>
      <c r="L63" s="176"/>
    </row>
    <row r="64" spans="2:12" ht="12.75">
      <c r="B64" s="176"/>
      <c r="C64" s="176"/>
      <c r="D64" s="176"/>
      <c r="E64" s="176"/>
      <c r="F64" s="176"/>
      <c r="G64" s="176"/>
      <c r="H64" s="176"/>
      <c r="I64" s="176"/>
      <c r="J64" s="176"/>
      <c r="K64" s="176"/>
      <c r="L64" s="176"/>
    </row>
    <row r="65" spans="2:12" ht="12.75">
      <c r="B65" s="176"/>
      <c r="C65" s="176"/>
      <c r="D65" s="176"/>
      <c r="E65" s="176"/>
      <c r="F65" s="176"/>
      <c r="G65" s="176"/>
      <c r="H65" s="176"/>
      <c r="I65" s="176"/>
      <c r="J65" s="176"/>
      <c r="K65" s="176"/>
      <c r="L65" s="176"/>
    </row>
    <row r="66" spans="2:12" ht="12.75">
      <c r="B66" s="176"/>
      <c r="C66" s="176"/>
      <c r="D66" s="176"/>
      <c r="E66" s="176"/>
      <c r="F66" s="176"/>
      <c r="G66" s="176"/>
      <c r="H66" s="176"/>
      <c r="I66" s="176"/>
      <c r="J66" s="176"/>
      <c r="K66" s="176"/>
      <c r="L66" s="176"/>
    </row>
    <row r="67" spans="2:12" ht="12.75">
      <c r="B67" s="176"/>
      <c r="C67" s="176"/>
      <c r="D67" s="176"/>
      <c r="E67" s="176"/>
      <c r="F67" s="176"/>
      <c r="G67" s="176"/>
      <c r="H67" s="176"/>
      <c r="I67" s="176"/>
      <c r="J67" s="176"/>
      <c r="K67" s="176"/>
      <c r="L67" s="176"/>
    </row>
    <row r="68" spans="2:12" ht="12.75">
      <c r="B68" s="176"/>
      <c r="C68" s="176"/>
      <c r="D68" s="176"/>
      <c r="E68" s="176"/>
      <c r="F68" s="176"/>
      <c r="G68" s="176"/>
      <c r="H68" s="176"/>
      <c r="I68" s="176"/>
      <c r="J68" s="176"/>
      <c r="K68" s="176"/>
      <c r="L68" s="176"/>
    </row>
    <row r="69" spans="2:12" ht="12.75">
      <c r="B69" s="176"/>
      <c r="C69" s="176"/>
      <c r="D69" s="176"/>
      <c r="E69" s="176"/>
      <c r="F69" s="176"/>
      <c r="G69" s="176"/>
      <c r="H69" s="176"/>
      <c r="I69" s="176"/>
      <c r="J69" s="176"/>
      <c r="K69" s="176"/>
      <c r="L69" s="176"/>
    </row>
    <row r="70" spans="2:12" ht="12.75">
      <c r="B70" s="176"/>
      <c r="C70" s="176"/>
      <c r="D70" s="176"/>
      <c r="E70" s="176"/>
      <c r="F70" s="176"/>
      <c r="G70" s="176"/>
      <c r="H70" s="176"/>
      <c r="I70" s="176"/>
      <c r="J70" s="176"/>
      <c r="K70" s="176"/>
      <c r="L70" s="176"/>
    </row>
    <row r="71" spans="2:12" ht="12.75">
      <c r="B71" s="176"/>
      <c r="C71" s="176"/>
      <c r="D71" s="176"/>
      <c r="E71" s="176"/>
      <c r="F71" s="176"/>
      <c r="G71" s="176"/>
      <c r="H71" s="176"/>
      <c r="I71" s="176"/>
      <c r="J71" s="176"/>
      <c r="K71" s="176"/>
      <c r="L71" s="176"/>
    </row>
    <row r="72" spans="2:12" ht="12.75">
      <c r="B72" s="176"/>
      <c r="C72" s="176"/>
      <c r="D72" s="176"/>
      <c r="E72" s="176"/>
      <c r="F72" s="176"/>
      <c r="G72" s="176"/>
      <c r="H72" s="176"/>
      <c r="I72" s="176"/>
      <c r="J72" s="176"/>
      <c r="K72" s="176"/>
      <c r="L72" s="176"/>
    </row>
    <row r="73" spans="2:12" ht="12.75">
      <c r="B73" s="176"/>
      <c r="C73" s="176"/>
      <c r="D73" s="176"/>
      <c r="E73" s="176"/>
      <c r="F73" s="176"/>
      <c r="G73" s="176"/>
      <c r="H73" s="176"/>
      <c r="I73" s="176"/>
      <c r="J73" s="176"/>
      <c r="K73" s="176"/>
      <c r="L73" s="176"/>
    </row>
    <row r="74" spans="2:12" ht="12.75">
      <c r="B74" s="176"/>
      <c r="C74" s="176"/>
      <c r="D74" s="176"/>
      <c r="E74" s="176"/>
      <c r="F74" s="176"/>
      <c r="G74" s="176"/>
      <c r="H74" s="176"/>
      <c r="I74" s="176"/>
      <c r="J74" s="176"/>
      <c r="K74" s="176"/>
      <c r="L74" s="176"/>
    </row>
    <row r="75" spans="2:12" ht="12.75">
      <c r="B75" s="176"/>
      <c r="C75" s="176"/>
      <c r="D75" s="176"/>
      <c r="E75" s="176"/>
      <c r="F75" s="176"/>
      <c r="G75" s="176"/>
      <c r="H75" s="176"/>
      <c r="I75" s="176"/>
      <c r="J75" s="176"/>
      <c r="K75" s="176"/>
      <c r="L75" s="176"/>
    </row>
    <row r="76" spans="2:12" ht="12.75">
      <c r="B76" s="176"/>
      <c r="C76" s="176"/>
      <c r="D76" s="176"/>
      <c r="E76" s="176"/>
      <c r="F76" s="176"/>
      <c r="G76" s="176"/>
      <c r="H76" s="176"/>
      <c r="I76" s="176"/>
      <c r="J76" s="176"/>
      <c r="K76" s="176"/>
      <c r="L76" s="176"/>
    </row>
    <row r="77" spans="2:12" ht="12.75">
      <c r="B77" s="176"/>
      <c r="C77" s="176"/>
      <c r="D77" s="176"/>
      <c r="E77" s="176"/>
      <c r="F77" s="176"/>
      <c r="G77" s="176"/>
      <c r="H77" s="176"/>
      <c r="I77" s="176"/>
      <c r="J77" s="176"/>
      <c r="K77" s="176"/>
      <c r="L77" s="176"/>
    </row>
    <row r="78" spans="2:12" ht="12.75">
      <c r="B78" s="176"/>
      <c r="C78" s="176"/>
      <c r="D78" s="176"/>
      <c r="E78" s="176"/>
      <c r="F78" s="176"/>
      <c r="G78" s="176"/>
      <c r="H78" s="176"/>
      <c r="I78" s="176"/>
      <c r="J78" s="176"/>
      <c r="K78" s="176"/>
      <c r="L78" s="176"/>
    </row>
    <row r="79" spans="2:12" ht="12.75">
      <c r="B79" s="176"/>
      <c r="C79" s="176"/>
      <c r="D79" s="176"/>
      <c r="E79" s="176"/>
      <c r="F79" s="176"/>
      <c r="G79" s="176"/>
      <c r="H79" s="176"/>
      <c r="I79" s="176"/>
      <c r="J79" s="176"/>
      <c r="K79" s="176"/>
      <c r="L79" s="176"/>
    </row>
    <row r="80" spans="2:12" ht="12.75">
      <c r="B80" s="176"/>
      <c r="C80" s="176"/>
      <c r="D80" s="176"/>
      <c r="E80" s="176"/>
      <c r="F80" s="176"/>
      <c r="G80" s="176"/>
      <c r="H80" s="176"/>
      <c r="I80" s="176"/>
      <c r="J80" s="176"/>
      <c r="K80" s="176"/>
      <c r="L80" s="176"/>
    </row>
    <row r="81" spans="2:12" ht="12.75">
      <c r="B81" s="176"/>
      <c r="C81" s="176"/>
      <c r="D81" s="176"/>
      <c r="E81" s="176"/>
      <c r="F81" s="176"/>
      <c r="G81" s="176"/>
      <c r="H81" s="176"/>
      <c r="I81" s="176"/>
      <c r="J81" s="176"/>
      <c r="K81" s="176"/>
      <c r="L81" s="176"/>
    </row>
    <row r="82" spans="2:12" ht="12.75">
      <c r="B82" s="176"/>
      <c r="C82" s="176"/>
      <c r="D82" s="176"/>
      <c r="E82" s="176"/>
      <c r="F82" s="176"/>
      <c r="G82" s="176"/>
      <c r="H82" s="176"/>
      <c r="I82" s="176"/>
      <c r="J82" s="176"/>
      <c r="K82" s="176"/>
      <c r="L82" s="176"/>
    </row>
    <row r="83" spans="2:12" ht="12.75">
      <c r="B83" s="176"/>
      <c r="C83" s="176"/>
      <c r="D83" s="176"/>
      <c r="E83" s="176"/>
      <c r="F83" s="176"/>
      <c r="G83" s="176"/>
      <c r="H83" s="176"/>
      <c r="I83" s="176"/>
      <c r="J83" s="176"/>
      <c r="K83" s="176"/>
      <c r="L83" s="176"/>
    </row>
    <row r="84" spans="2:12" ht="12.75">
      <c r="B84" s="176"/>
      <c r="C84" s="176"/>
      <c r="D84" s="176"/>
      <c r="E84" s="176"/>
      <c r="F84" s="176"/>
      <c r="G84" s="176"/>
      <c r="H84" s="176"/>
      <c r="I84" s="176"/>
      <c r="J84" s="176"/>
      <c r="K84" s="176"/>
      <c r="L84" s="176"/>
    </row>
    <row r="85" spans="2:12" ht="12.75">
      <c r="B85" s="176"/>
      <c r="C85" s="176"/>
      <c r="D85" s="176"/>
      <c r="E85" s="176"/>
      <c r="F85" s="176"/>
      <c r="G85" s="176"/>
      <c r="H85" s="176"/>
      <c r="I85" s="176"/>
      <c r="J85" s="176"/>
      <c r="K85" s="176"/>
      <c r="L85" s="176"/>
    </row>
    <row r="86" spans="2:12" ht="12.75">
      <c r="B86" s="176"/>
      <c r="C86" s="176"/>
      <c r="D86" s="176"/>
      <c r="E86" s="176"/>
      <c r="F86" s="176"/>
      <c r="G86" s="176"/>
      <c r="H86" s="176"/>
      <c r="I86" s="176"/>
      <c r="J86" s="176"/>
      <c r="K86" s="176"/>
      <c r="L86" s="176"/>
    </row>
    <row r="87" spans="2:12" ht="12.75">
      <c r="B87" s="176"/>
      <c r="C87" s="176"/>
      <c r="D87" s="176"/>
      <c r="E87" s="176"/>
      <c r="F87" s="176"/>
      <c r="G87" s="176"/>
      <c r="H87" s="176"/>
      <c r="I87" s="176"/>
      <c r="J87" s="176"/>
      <c r="K87" s="176"/>
      <c r="L87" s="176"/>
    </row>
    <row r="88" spans="2:12" ht="12.75">
      <c r="B88" s="176"/>
      <c r="C88" s="176"/>
      <c r="D88" s="176"/>
      <c r="E88" s="176"/>
      <c r="F88" s="176"/>
      <c r="G88" s="176"/>
      <c r="H88" s="176"/>
      <c r="I88" s="176"/>
      <c r="J88" s="176"/>
      <c r="K88" s="176"/>
      <c r="L88" s="176"/>
    </row>
    <row r="89" spans="2:12" ht="12.75">
      <c r="B89" s="176"/>
      <c r="C89" s="176"/>
      <c r="D89" s="176"/>
      <c r="E89" s="176"/>
      <c r="F89" s="176"/>
      <c r="G89" s="176"/>
      <c r="H89" s="176"/>
      <c r="I89" s="176"/>
      <c r="J89" s="176"/>
      <c r="K89" s="176"/>
      <c r="L89" s="176"/>
    </row>
    <row r="90" spans="2:12" ht="12.75">
      <c r="B90" s="176"/>
      <c r="C90" s="176"/>
      <c r="D90" s="176"/>
      <c r="E90" s="176"/>
      <c r="F90" s="176"/>
      <c r="G90" s="176"/>
      <c r="H90" s="176"/>
      <c r="I90" s="176"/>
      <c r="J90" s="176"/>
      <c r="K90" s="176"/>
      <c r="L90" s="176"/>
    </row>
    <row r="91" spans="2:12" ht="12.75">
      <c r="B91" s="176"/>
      <c r="C91" s="176"/>
      <c r="D91" s="176"/>
      <c r="E91" s="176"/>
      <c r="F91" s="176"/>
      <c r="G91" s="176"/>
      <c r="H91" s="176"/>
      <c r="I91" s="176"/>
      <c r="J91" s="176"/>
      <c r="K91" s="176"/>
      <c r="L91" s="176"/>
    </row>
    <row r="92" spans="2:12" ht="12.75">
      <c r="B92" s="176"/>
      <c r="C92" s="176"/>
      <c r="D92" s="176"/>
      <c r="E92" s="176"/>
      <c r="F92" s="176"/>
      <c r="G92" s="176"/>
      <c r="H92" s="176"/>
      <c r="I92" s="176"/>
      <c r="J92" s="176"/>
      <c r="K92" s="176"/>
      <c r="L92" s="176"/>
    </row>
    <row r="93" spans="2:12" ht="12.75">
      <c r="B93" s="176"/>
      <c r="C93" s="176"/>
      <c r="D93" s="176"/>
      <c r="E93" s="176"/>
      <c r="F93" s="176"/>
      <c r="G93" s="176"/>
      <c r="H93" s="176"/>
      <c r="I93" s="176"/>
      <c r="J93" s="176"/>
      <c r="K93" s="176"/>
      <c r="L93" s="176"/>
    </row>
    <row r="94" spans="2:12" ht="12.75">
      <c r="B94" s="176"/>
      <c r="C94" s="176"/>
      <c r="D94" s="176"/>
      <c r="E94" s="176"/>
      <c r="F94" s="176"/>
      <c r="G94" s="176"/>
      <c r="H94" s="176"/>
      <c r="I94" s="176"/>
      <c r="J94" s="176"/>
      <c r="K94" s="176"/>
      <c r="L94" s="176"/>
    </row>
    <row r="95" spans="2:12" ht="12.75">
      <c r="B95" s="176"/>
      <c r="C95" s="176"/>
      <c r="D95" s="176"/>
      <c r="E95" s="176"/>
      <c r="F95" s="176"/>
      <c r="G95" s="176"/>
      <c r="H95" s="176"/>
      <c r="I95" s="176"/>
      <c r="J95" s="176"/>
      <c r="K95" s="176"/>
      <c r="L95" s="176"/>
    </row>
    <row r="96" spans="2:12" ht="12.75">
      <c r="B96" s="176"/>
      <c r="C96" s="176"/>
      <c r="D96" s="176"/>
      <c r="E96" s="176"/>
      <c r="F96" s="176"/>
      <c r="G96" s="176"/>
      <c r="H96" s="176"/>
      <c r="I96" s="176"/>
      <c r="J96" s="176"/>
      <c r="K96" s="176"/>
      <c r="L96" s="176"/>
    </row>
    <row r="97" spans="2:12" ht="12.75">
      <c r="B97" s="176"/>
      <c r="C97" s="176"/>
      <c r="D97" s="176"/>
      <c r="E97" s="176"/>
      <c r="F97" s="176"/>
      <c r="G97" s="176"/>
      <c r="H97" s="176"/>
      <c r="I97" s="176"/>
      <c r="J97" s="176"/>
      <c r="K97" s="176"/>
      <c r="L97" s="176"/>
    </row>
    <row r="98" spans="2:12" ht="12.75">
      <c r="B98" s="176"/>
      <c r="C98" s="176"/>
      <c r="D98" s="176"/>
      <c r="E98" s="176"/>
      <c r="F98" s="176"/>
      <c r="G98" s="176"/>
      <c r="H98" s="176"/>
      <c r="I98" s="176"/>
      <c r="J98" s="176"/>
      <c r="K98" s="176"/>
      <c r="L98" s="176"/>
    </row>
    <row r="99" spans="2:12" ht="12.75">
      <c r="B99" s="176"/>
      <c r="C99" s="176"/>
      <c r="D99" s="176"/>
      <c r="E99" s="176"/>
      <c r="F99" s="176"/>
      <c r="G99" s="176"/>
      <c r="H99" s="176"/>
      <c r="I99" s="176"/>
      <c r="J99" s="176"/>
      <c r="K99" s="176"/>
      <c r="L99" s="176"/>
    </row>
    <row r="100" spans="2:12" ht="12.75">
      <c r="B100" s="176"/>
      <c r="C100" s="176"/>
      <c r="D100" s="176"/>
      <c r="E100" s="176"/>
      <c r="F100" s="176"/>
      <c r="G100" s="176"/>
      <c r="H100" s="176"/>
      <c r="I100" s="176"/>
      <c r="J100" s="176"/>
      <c r="K100" s="176"/>
      <c r="L100" s="176"/>
    </row>
    <row r="101" spans="2:12" ht="12.75">
      <c r="B101" s="176"/>
      <c r="C101" s="176"/>
      <c r="D101" s="176"/>
      <c r="E101" s="176"/>
      <c r="F101" s="176"/>
      <c r="G101" s="176"/>
      <c r="H101" s="176"/>
      <c r="I101" s="176"/>
      <c r="J101" s="176"/>
      <c r="K101" s="176"/>
      <c r="L101" s="176"/>
    </row>
    <row r="102" spans="2:12" ht="12.75">
      <c r="B102" s="176"/>
      <c r="C102" s="176"/>
      <c r="D102" s="176"/>
      <c r="E102" s="176"/>
      <c r="F102" s="176"/>
      <c r="G102" s="176"/>
      <c r="H102" s="176"/>
      <c r="I102" s="176"/>
      <c r="J102" s="176"/>
      <c r="K102" s="176"/>
      <c r="L102" s="176"/>
    </row>
    <row r="103" spans="2:12" ht="12.75">
      <c r="B103" s="176"/>
      <c r="C103" s="176"/>
      <c r="D103" s="176"/>
      <c r="E103" s="176"/>
      <c r="F103" s="176"/>
      <c r="G103" s="176"/>
      <c r="H103" s="176"/>
      <c r="I103" s="176"/>
      <c r="J103" s="176"/>
      <c r="K103" s="176"/>
      <c r="L103" s="176"/>
    </row>
    <row r="104" spans="2:12" ht="12.75">
      <c r="B104" s="176"/>
      <c r="C104" s="176"/>
      <c r="D104" s="176"/>
      <c r="E104" s="176"/>
      <c r="F104" s="176"/>
      <c r="G104" s="176"/>
      <c r="H104" s="176"/>
      <c r="I104" s="176"/>
      <c r="J104" s="176"/>
      <c r="K104" s="176"/>
      <c r="L104" s="176"/>
    </row>
    <row r="105" spans="2:12" ht="12.75">
      <c r="B105" s="176"/>
      <c r="C105" s="176"/>
      <c r="D105" s="176"/>
      <c r="E105" s="176"/>
      <c r="F105" s="176"/>
      <c r="G105" s="176"/>
      <c r="H105" s="176"/>
      <c r="I105" s="176"/>
      <c r="J105" s="176"/>
      <c r="K105" s="176"/>
      <c r="L105" s="176"/>
    </row>
    <row r="106" spans="2:12" ht="12.75">
      <c r="B106" s="176"/>
      <c r="C106" s="176"/>
      <c r="D106" s="176"/>
      <c r="E106" s="176"/>
      <c r="F106" s="176"/>
      <c r="G106" s="176"/>
      <c r="H106" s="176"/>
      <c r="I106" s="176"/>
      <c r="J106" s="176"/>
      <c r="K106" s="176"/>
      <c r="L106" s="176"/>
    </row>
    <row r="107" spans="2:12" ht="12.75">
      <c r="B107" s="176"/>
      <c r="C107" s="176"/>
      <c r="D107" s="176"/>
      <c r="E107" s="176"/>
      <c r="F107" s="176"/>
      <c r="G107" s="176"/>
      <c r="H107" s="176"/>
      <c r="I107" s="176"/>
      <c r="J107" s="176"/>
      <c r="K107" s="176"/>
      <c r="L107" s="176"/>
    </row>
    <row r="108" spans="2:12" ht="12.75">
      <c r="B108" s="176"/>
      <c r="C108" s="176"/>
      <c r="D108" s="176"/>
      <c r="E108" s="176"/>
      <c r="F108" s="176"/>
      <c r="G108" s="176"/>
      <c r="H108" s="176"/>
      <c r="I108" s="176"/>
      <c r="J108" s="176"/>
      <c r="K108" s="176"/>
      <c r="L108" s="176"/>
    </row>
    <row r="109" spans="2:12" ht="12.75">
      <c r="B109" s="176"/>
      <c r="C109" s="176"/>
      <c r="D109" s="176"/>
      <c r="E109" s="176"/>
      <c r="F109" s="176"/>
      <c r="G109" s="176"/>
      <c r="H109" s="176"/>
      <c r="I109" s="176"/>
      <c r="J109" s="176"/>
      <c r="K109" s="176"/>
      <c r="L109" s="176"/>
    </row>
    <row r="110" spans="2:12" ht="12.75">
      <c r="B110" s="176"/>
      <c r="C110" s="176"/>
      <c r="D110" s="176"/>
      <c r="E110" s="176"/>
      <c r="F110" s="176"/>
      <c r="G110" s="176"/>
      <c r="H110" s="176"/>
      <c r="I110" s="176"/>
      <c r="J110" s="176"/>
      <c r="K110" s="176"/>
      <c r="L110" s="176"/>
    </row>
    <row r="111" spans="2:12" ht="12.75">
      <c r="B111" s="176"/>
      <c r="C111" s="176"/>
      <c r="D111" s="176"/>
      <c r="E111" s="176"/>
      <c r="F111" s="176"/>
      <c r="G111" s="176"/>
      <c r="H111" s="176"/>
      <c r="I111" s="176"/>
      <c r="J111" s="176"/>
      <c r="K111" s="176"/>
      <c r="L111" s="176"/>
    </row>
    <row r="112" spans="2:12" ht="12.75">
      <c r="B112" s="176"/>
      <c r="C112" s="176"/>
      <c r="D112" s="176"/>
      <c r="E112" s="176"/>
      <c r="F112" s="176"/>
      <c r="G112" s="176"/>
      <c r="H112" s="176"/>
      <c r="I112" s="176"/>
      <c r="J112" s="176"/>
      <c r="K112" s="176"/>
      <c r="L112" s="176"/>
    </row>
    <row r="113" spans="2:12" ht="12.75">
      <c r="B113" s="176"/>
      <c r="C113" s="176"/>
      <c r="D113" s="176"/>
      <c r="E113" s="176"/>
      <c r="F113" s="176"/>
      <c r="G113" s="176"/>
      <c r="H113" s="176"/>
      <c r="I113" s="176"/>
      <c r="J113" s="176"/>
      <c r="K113" s="176"/>
      <c r="L113" s="176"/>
    </row>
    <row r="114" spans="2:12" ht="12.75">
      <c r="B114" s="176"/>
      <c r="C114" s="176"/>
      <c r="D114" s="176"/>
      <c r="E114" s="176"/>
      <c r="F114" s="176"/>
      <c r="G114" s="176"/>
      <c r="H114" s="176"/>
      <c r="I114" s="176"/>
      <c r="J114" s="176"/>
      <c r="K114" s="176"/>
      <c r="L114" s="176"/>
    </row>
    <row r="115" spans="2:12" ht="12.75">
      <c r="B115" s="176"/>
      <c r="C115" s="176"/>
      <c r="D115" s="176"/>
      <c r="E115" s="176"/>
      <c r="F115" s="176"/>
      <c r="G115" s="176"/>
      <c r="H115" s="176"/>
      <c r="I115" s="176"/>
      <c r="J115" s="176"/>
      <c r="K115" s="176"/>
      <c r="L115" s="176"/>
    </row>
    <row r="116" spans="2:12" ht="12.75">
      <c r="B116" s="176"/>
      <c r="C116" s="176"/>
      <c r="D116" s="176"/>
      <c r="E116" s="176"/>
      <c r="F116" s="176"/>
      <c r="G116" s="176"/>
      <c r="H116" s="176"/>
      <c r="I116" s="176"/>
      <c r="J116" s="176"/>
      <c r="K116" s="176"/>
      <c r="L116" s="176"/>
    </row>
    <row r="117" spans="2:12" ht="12.75">
      <c r="B117" s="176"/>
      <c r="C117" s="176"/>
      <c r="D117" s="176"/>
      <c r="E117" s="176"/>
      <c r="F117" s="176"/>
      <c r="G117" s="176"/>
      <c r="H117" s="176"/>
      <c r="I117" s="176"/>
      <c r="J117" s="176"/>
      <c r="K117" s="176"/>
      <c r="L117" s="176"/>
    </row>
    <row r="118" spans="2:12" ht="12.75">
      <c r="B118" s="176"/>
      <c r="C118" s="176"/>
      <c r="D118" s="176"/>
      <c r="E118" s="176"/>
      <c r="F118" s="176"/>
      <c r="G118" s="176"/>
      <c r="H118" s="176"/>
      <c r="I118" s="176"/>
      <c r="J118" s="176"/>
      <c r="K118" s="176"/>
      <c r="L118" s="176"/>
    </row>
    <row r="119" spans="2:12" ht="12.75">
      <c r="B119" s="176"/>
      <c r="C119" s="176"/>
      <c r="D119" s="176"/>
      <c r="E119" s="176"/>
      <c r="F119" s="176"/>
      <c r="G119" s="176"/>
      <c r="H119" s="176"/>
      <c r="I119" s="176"/>
      <c r="J119" s="176"/>
      <c r="K119" s="176"/>
      <c r="L119" s="176"/>
    </row>
    <row r="120" spans="2:12" ht="12.75">
      <c r="B120" s="176"/>
      <c r="C120" s="176"/>
      <c r="D120" s="176"/>
      <c r="E120" s="176"/>
      <c r="F120" s="176"/>
      <c r="G120" s="176"/>
      <c r="H120" s="176"/>
      <c r="I120" s="176"/>
      <c r="J120" s="176"/>
      <c r="K120" s="176"/>
      <c r="L120" s="176"/>
    </row>
    <row r="121" spans="2:12" ht="12.75">
      <c r="B121" s="176"/>
      <c r="C121" s="176"/>
      <c r="D121" s="176"/>
      <c r="E121" s="176"/>
      <c r="F121" s="176"/>
      <c r="G121" s="176"/>
      <c r="H121" s="176"/>
      <c r="I121" s="176"/>
      <c r="J121" s="176"/>
      <c r="K121" s="176"/>
      <c r="L121" s="176"/>
    </row>
    <row r="122" spans="2:12" ht="12.75">
      <c r="B122" s="176"/>
      <c r="C122" s="176"/>
      <c r="D122" s="176"/>
      <c r="E122" s="176"/>
      <c r="F122" s="176"/>
      <c r="G122" s="176"/>
      <c r="H122" s="176"/>
      <c r="I122" s="176"/>
      <c r="J122" s="176"/>
      <c r="K122" s="176"/>
      <c r="L122" s="176"/>
    </row>
    <row r="123" spans="2:12" ht="12.75">
      <c r="B123" s="176"/>
      <c r="C123" s="176"/>
      <c r="D123" s="176"/>
      <c r="E123" s="176"/>
      <c r="F123" s="176"/>
      <c r="G123" s="176"/>
      <c r="H123" s="176"/>
      <c r="I123" s="176"/>
      <c r="J123" s="176"/>
      <c r="K123" s="176"/>
      <c r="L123" s="176"/>
    </row>
    <row r="124" spans="2:12" ht="12.75">
      <c r="B124" s="176"/>
      <c r="C124" s="176"/>
      <c r="D124" s="176"/>
      <c r="E124" s="176"/>
      <c r="F124" s="176"/>
      <c r="G124" s="176"/>
      <c r="H124" s="176"/>
      <c r="I124" s="176"/>
      <c r="J124" s="176"/>
      <c r="K124" s="176"/>
      <c r="L124" s="176"/>
    </row>
    <row r="125" spans="2:12" ht="12.75">
      <c r="B125" s="176"/>
      <c r="C125" s="176"/>
      <c r="D125" s="176"/>
      <c r="E125" s="176"/>
      <c r="F125" s="176"/>
      <c r="G125" s="176"/>
      <c r="H125" s="176"/>
      <c r="I125" s="176"/>
      <c r="J125" s="176"/>
      <c r="K125" s="176"/>
      <c r="L125" s="176"/>
    </row>
    <row r="126" spans="2:12" ht="12.75">
      <c r="B126" s="176"/>
      <c r="C126" s="176"/>
      <c r="D126" s="176"/>
      <c r="E126" s="176"/>
      <c r="F126" s="176"/>
      <c r="G126" s="176"/>
      <c r="H126" s="176"/>
      <c r="I126" s="176"/>
      <c r="J126" s="176"/>
      <c r="K126" s="176"/>
      <c r="L126" s="176"/>
    </row>
    <row r="127" spans="2:12" ht="12.75">
      <c r="B127" s="176"/>
      <c r="C127" s="176"/>
      <c r="D127" s="176"/>
      <c r="E127" s="176"/>
      <c r="F127" s="176"/>
      <c r="G127" s="176"/>
      <c r="H127" s="176"/>
      <c r="I127" s="176"/>
      <c r="J127" s="176"/>
      <c r="K127" s="176"/>
      <c r="L127" s="176"/>
    </row>
    <row r="128" spans="2:12" ht="12.75">
      <c r="B128" s="176"/>
      <c r="C128" s="176"/>
      <c r="D128" s="176"/>
      <c r="E128" s="176"/>
      <c r="F128" s="176"/>
      <c r="G128" s="176"/>
      <c r="H128" s="176"/>
      <c r="I128" s="176"/>
      <c r="J128" s="176"/>
      <c r="K128" s="176"/>
      <c r="L128" s="176"/>
    </row>
    <row r="129" spans="2:12" ht="12.75">
      <c r="B129" s="176"/>
      <c r="C129" s="176"/>
      <c r="D129" s="176"/>
      <c r="E129" s="176"/>
      <c r="F129" s="176"/>
      <c r="G129" s="176"/>
      <c r="H129" s="176"/>
      <c r="I129" s="176"/>
      <c r="J129" s="176"/>
      <c r="K129" s="176"/>
      <c r="L129" s="176"/>
    </row>
    <row r="130" spans="2:12" ht="12.75">
      <c r="B130" s="176"/>
      <c r="C130" s="176"/>
      <c r="D130" s="176"/>
      <c r="E130" s="176"/>
      <c r="F130" s="176"/>
      <c r="G130" s="176"/>
      <c r="H130" s="176"/>
      <c r="I130" s="176"/>
      <c r="J130" s="176"/>
      <c r="K130" s="176"/>
      <c r="L130" s="176"/>
    </row>
    <row r="131" spans="2:12" ht="12.75">
      <c r="B131" s="176"/>
      <c r="C131" s="176"/>
      <c r="D131" s="176"/>
      <c r="E131" s="176"/>
      <c r="F131" s="176"/>
      <c r="G131" s="176"/>
      <c r="H131" s="176"/>
      <c r="I131" s="176"/>
      <c r="J131" s="176"/>
      <c r="K131" s="176"/>
      <c r="L131" s="176"/>
    </row>
    <row r="132" spans="2:12" ht="12.75">
      <c r="B132" s="176"/>
      <c r="C132" s="176"/>
      <c r="D132" s="176"/>
      <c r="E132" s="176"/>
      <c r="F132" s="176"/>
      <c r="G132" s="176"/>
      <c r="H132" s="176"/>
      <c r="I132" s="176"/>
      <c r="J132" s="176"/>
      <c r="K132" s="176"/>
      <c r="L132" s="176"/>
    </row>
    <row r="133" spans="2:12" ht="12.75">
      <c r="B133" s="176"/>
      <c r="C133" s="176"/>
      <c r="D133" s="176"/>
      <c r="E133" s="176"/>
      <c r="F133" s="176"/>
      <c r="G133" s="176"/>
      <c r="H133" s="176"/>
      <c r="I133" s="176"/>
      <c r="J133" s="176"/>
      <c r="K133" s="176"/>
      <c r="L133" s="176"/>
    </row>
    <row r="134" spans="2:12" ht="12.75">
      <c r="B134" s="176"/>
      <c r="C134" s="176"/>
      <c r="D134" s="176"/>
      <c r="E134" s="176"/>
      <c r="F134" s="176"/>
      <c r="G134" s="176"/>
      <c r="H134" s="176"/>
      <c r="I134" s="176"/>
      <c r="J134" s="176"/>
      <c r="K134" s="176"/>
      <c r="L134" s="176"/>
    </row>
    <row r="135" spans="2:12" ht="12.75">
      <c r="B135" s="176"/>
      <c r="C135" s="176"/>
      <c r="D135" s="176"/>
      <c r="E135" s="176"/>
      <c r="F135" s="176"/>
      <c r="G135" s="176"/>
      <c r="H135" s="176"/>
      <c r="I135" s="176"/>
      <c r="J135" s="176"/>
      <c r="K135" s="176"/>
      <c r="L135" s="176"/>
    </row>
    <row r="136" spans="2:12" ht="12.75">
      <c r="B136" s="176"/>
      <c r="C136" s="176"/>
      <c r="D136" s="176"/>
      <c r="E136" s="176"/>
      <c r="F136" s="176"/>
      <c r="G136" s="176"/>
      <c r="H136" s="176"/>
      <c r="I136" s="176"/>
      <c r="J136" s="176"/>
      <c r="K136" s="176"/>
      <c r="L136" s="176"/>
    </row>
    <row r="137" spans="2:12" ht="12.75">
      <c r="B137" s="176"/>
      <c r="C137" s="176"/>
      <c r="D137" s="176"/>
      <c r="E137" s="176"/>
      <c r="F137" s="176"/>
      <c r="G137" s="176"/>
      <c r="H137" s="176"/>
      <c r="I137" s="176"/>
      <c r="J137" s="176"/>
      <c r="K137" s="176"/>
      <c r="L137" s="176"/>
    </row>
    <row r="138" spans="2:12" ht="12.75">
      <c r="B138" s="176"/>
      <c r="C138" s="176"/>
      <c r="D138" s="176"/>
      <c r="E138" s="176"/>
      <c r="F138" s="176"/>
      <c r="G138" s="176"/>
      <c r="H138" s="176"/>
      <c r="I138" s="176"/>
      <c r="J138" s="176"/>
      <c r="K138" s="176"/>
      <c r="L138" s="176"/>
    </row>
    <row r="139" spans="2:12" ht="12.75">
      <c r="B139" s="176"/>
      <c r="C139" s="176"/>
      <c r="D139" s="176"/>
      <c r="E139" s="176"/>
      <c r="F139" s="176"/>
      <c r="G139" s="176"/>
      <c r="H139" s="176"/>
      <c r="I139" s="176"/>
      <c r="J139" s="176"/>
      <c r="K139" s="176"/>
      <c r="L139" s="176"/>
    </row>
    <row r="140" spans="2:12" ht="12.75">
      <c r="B140" s="176"/>
      <c r="C140" s="176"/>
      <c r="D140" s="176"/>
      <c r="E140" s="176"/>
      <c r="F140" s="176"/>
      <c r="G140" s="176"/>
      <c r="H140" s="176"/>
      <c r="I140" s="176"/>
      <c r="J140" s="176"/>
      <c r="K140" s="176"/>
      <c r="L140" s="176"/>
    </row>
    <row r="141" spans="2:12" ht="12.75">
      <c r="B141" s="176"/>
      <c r="C141" s="176"/>
      <c r="D141" s="176"/>
      <c r="E141" s="176"/>
      <c r="F141" s="176"/>
      <c r="G141" s="176"/>
      <c r="H141" s="176"/>
      <c r="I141" s="176"/>
      <c r="J141" s="176"/>
      <c r="K141" s="176"/>
      <c r="L141" s="176"/>
    </row>
    <row r="142" spans="2:12" ht="12.75">
      <c r="B142" s="176"/>
      <c r="C142" s="176"/>
      <c r="D142" s="176"/>
      <c r="E142" s="176"/>
      <c r="F142" s="176"/>
      <c r="G142" s="176"/>
      <c r="H142" s="176"/>
      <c r="I142" s="176"/>
      <c r="J142" s="176"/>
      <c r="K142" s="176"/>
      <c r="L142" s="176"/>
    </row>
    <row r="143" spans="2:12" ht="12.75">
      <c r="B143" s="176"/>
      <c r="C143" s="176"/>
      <c r="D143" s="176"/>
      <c r="E143" s="176"/>
      <c r="F143" s="176"/>
      <c r="G143" s="176"/>
      <c r="H143" s="176"/>
      <c r="I143" s="176"/>
      <c r="J143" s="176"/>
      <c r="K143" s="176"/>
      <c r="L143" s="176"/>
    </row>
    <row r="144" spans="2:12" ht="12.75">
      <c r="B144" s="176"/>
      <c r="C144" s="176"/>
      <c r="D144" s="176"/>
      <c r="E144" s="176"/>
      <c r="F144" s="176"/>
      <c r="G144" s="176"/>
      <c r="H144" s="176"/>
      <c r="I144" s="176"/>
      <c r="J144" s="176"/>
      <c r="K144" s="176"/>
      <c r="L144" s="176"/>
    </row>
    <row r="145" spans="2:12" ht="12.75">
      <c r="B145" s="176"/>
      <c r="C145" s="176"/>
      <c r="D145" s="176"/>
      <c r="E145" s="176"/>
      <c r="F145" s="176"/>
      <c r="G145" s="176"/>
      <c r="H145" s="176"/>
      <c r="I145" s="176"/>
      <c r="J145" s="176"/>
      <c r="K145" s="176"/>
      <c r="L145" s="176"/>
    </row>
    <row r="146" spans="2:12" ht="12.75">
      <c r="B146" s="176"/>
      <c r="C146" s="176"/>
      <c r="D146" s="176"/>
      <c r="E146" s="176"/>
      <c r="F146" s="176"/>
      <c r="G146" s="176"/>
      <c r="H146" s="176"/>
      <c r="I146" s="176"/>
      <c r="J146" s="176"/>
      <c r="K146" s="176"/>
      <c r="L146" s="176"/>
    </row>
    <row r="147" spans="2:12" ht="12.75">
      <c r="B147" s="176"/>
      <c r="C147" s="176"/>
      <c r="D147" s="176"/>
      <c r="E147" s="176"/>
      <c r="F147" s="176"/>
      <c r="G147" s="176"/>
      <c r="H147" s="176"/>
      <c r="I147" s="176"/>
      <c r="J147" s="176"/>
      <c r="K147" s="176"/>
      <c r="L147" s="176"/>
    </row>
    <row r="148" spans="2:12" ht="12.75">
      <c r="B148" s="176"/>
      <c r="C148" s="176"/>
      <c r="D148" s="176"/>
      <c r="E148" s="176"/>
      <c r="F148" s="176"/>
      <c r="G148" s="176"/>
      <c r="H148" s="176"/>
      <c r="I148" s="176"/>
      <c r="J148" s="176"/>
      <c r="K148" s="176"/>
      <c r="L148" s="176"/>
    </row>
    <row r="149" spans="2:12" ht="12.75">
      <c r="B149" s="176"/>
      <c r="C149" s="176"/>
      <c r="D149" s="176"/>
      <c r="E149" s="176"/>
      <c r="F149" s="176"/>
      <c r="G149" s="176"/>
      <c r="H149" s="176"/>
      <c r="I149" s="176"/>
      <c r="J149" s="176"/>
      <c r="K149" s="176"/>
      <c r="L149" s="176"/>
    </row>
    <row r="150" spans="2:12" ht="12.75">
      <c r="B150" s="176"/>
      <c r="C150" s="176"/>
      <c r="D150" s="176"/>
      <c r="E150" s="176"/>
      <c r="F150" s="176"/>
      <c r="G150" s="176"/>
      <c r="H150" s="176"/>
      <c r="I150" s="176"/>
      <c r="J150" s="176"/>
      <c r="K150" s="176"/>
      <c r="L150" s="176"/>
    </row>
    <row r="151" spans="2:12" ht="12.75">
      <c r="B151" s="176"/>
      <c r="C151" s="176"/>
      <c r="D151" s="176"/>
      <c r="E151" s="176"/>
      <c r="F151" s="176"/>
      <c r="G151" s="176"/>
      <c r="H151" s="176"/>
      <c r="I151" s="176"/>
      <c r="J151" s="176"/>
      <c r="K151" s="176"/>
      <c r="L151" s="176"/>
    </row>
    <row r="152" spans="2:12" ht="12.75">
      <c r="B152" s="176"/>
      <c r="C152" s="176"/>
      <c r="D152" s="176"/>
      <c r="E152" s="176"/>
      <c r="F152" s="176"/>
      <c r="G152" s="176"/>
      <c r="H152" s="176"/>
      <c r="I152" s="176"/>
      <c r="J152" s="176"/>
      <c r="K152" s="176"/>
      <c r="L152" s="176"/>
    </row>
    <row r="153" spans="2:12" ht="12.75">
      <c r="B153" s="176"/>
      <c r="C153" s="176"/>
      <c r="D153" s="176"/>
      <c r="E153" s="176"/>
      <c r="F153" s="176"/>
      <c r="G153" s="176"/>
      <c r="H153" s="176"/>
      <c r="I153" s="176"/>
      <c r="J153" s="176"/>
      <c r="K153" s="176"/>
      <c r="L153" s="176"/>
    </row>
    <row r="154" spans="2:12" ht="12.75">
      <c r="B154" s="176"/>
      <c r="C154" s="176"/>
      <c r="D154" s="176"/>
      <c r="E154" s="176"/>
      <c r="F154" s="176"/>
      <c r="G154" s="176"/>
      <c r="H154" s="176"/>
      <c r="I154" s="176"/>
      <c r="J154" s="176"/>
      <c r="K154" s="176"/>
      <c r="L154" s="176"/>
    </row>
    <row r="155" spans="2:12" ht="12.75">
      <c r="B155" s="176"/>
      <c r="C155" s="176"/>
      <c r="D155" s="176"/>
      <c r="E155" s="176"/>
      <c r="F155" s="176"/>
      <c r="G155" s="176"/>
      <c r="H155" s="176"/>
      <c r="I155" s="176"/>
      <c r="J155" s="176"/>
      <c r="K155" s="176"/>
      <c r="L155" s="176"/>
    </row>
    <row r="156" spans="2:12" ht="12.75">
      <c r="B156" s="176"/>
      <c r="C156" s="176"/>
      <c r="D156" s="176"/>
      <c r="E156" s="176"/>
      <c r="F156" s="176"/>
      <c r="G156" s="176"/>
      <c r="H156" s="176"/>
      <c r="I156" s="176"/>
      <c r="J156" s="176"/>
      <c r="K156" s="176"/>
      <c r="L156" s="176"/>
    </row>
    <row r="157" spans="2:12" ht="12.75">
      <c r="B157" s="176"/>
      <c r="C157" s="176"/>
      <c r="D157" s="176"/>
      <c r="E157" s="176"/>
      <c r="F157" s="176"/>
      <c r="G157" s="176"/>
      <c r="H157" s="176"/>
      <c r="I157" s="176"/>
      <c r="J157" s="176"/>
      <c r="K157" s="176"/>
      <c r="L157" s="176"/>
    </row>
    <row r="158" spans="2:12" ht="12.75">
      <c r="B158" s="176"/>
      <c r="C158" s="176"/>
      <c r="D158" s="176"/>
      <c r="E158" s="176"/>
      <c r="F158" s="176"/>
      <c r="G158" s="176"/>
      <c r="H158" s="176"/>
      <c r="I158" s="176"/>
      <c r="J158" s="176"/>
      <c r="K158" s="176"/>
      <c r="L158" s="176"/>
    </row>
    <row r="159" spans="2:12" ht="12.75">
      <c r="B159" s="176"/>
      <c r="C159" s="176"/>
      <c r="D159" s="176"/>
      <c r="E159" s="176"/>
      <c r="F159" s="176"/>
      <c r="G159" s="176"/>
      <c r="H159" s="176"/>
      <c r="I159" s="176"/>
      <c r="J159" s="176"/>
      <c r="K159" s="176"/>
      <c r="L159" s="176"/>
    </row>
    <row r="160" spans="2:12" ht="12.75">
      <c r="B160" s="176"/>
      <c r="C160" s="176"/>
      <c r="D160" s="176"/>
      <c r="E160" s="176"/>
      <c r="F160" s="176"/>
      <c r="G160" s="176"/>
      <c r="H160" s="176"/>
      <c r="I160" s="176"/>
      <c r="J160" s="176"/>
      <c r="K160" s="176"/>
      <c r="L160" s="176"/>
    </row>
    <row r="161" spans="2:12" ht="12.75">
      <c r="B161" s="176"/>
      <c r="C161" s="176"/>
      <c r="D161" s="176"/>
      <c r="E161" s="176"/>
      <c r="F161" s="176"/>
      <c r="G161" s="176"/>
      <c r="H161" s="176"/>
      <c r="I161" s="176"/>
      <c r="J161" s="176"/>
      <c r="K161" s="176"/>
      <c r="L161" s="176"/>
    </row>
    <row r="162" spans="2:12" ht="12.75">
      <c r="B162" s="176"/>
      <c r="C162" s="176"/>
      <c r="D162" s="176"/>
      <c r="E162" s="176"/>
      <c r="F162" s="176"/>
      <c r="G162" s="176"/>
      <c r="H162" s="176"/>
      <c r="I162" s="176"/>
      <c r="J162" s="176"/>
      <c r="K162" s="176"/>
      <c r="L162" s="176"/>
    </row>
    <row r="163" spans="2:12" ht="12.75">
      <c r="B163" s="176"/>
      <c r="C163" s="176"/>
      <c r="D163" s="176"/>
      <c r="E163" s="176"/>
      <c r="F163" s="176"/>
      <c r="G163" s="176"/>
      <c r="H163" s="176"/>
      <c r="I163" s="176"/>
      <c r="J163" s="176"/>
      <c r="K163" s="176"/>
      <c r="L163" s="176"/>
    </row>
    <row r="164" spans="2:12" ht="12.75">
      <c r="B164" s="176"/>
      <c r="C164" s="176"/>
      <c r="D164" s="176"/>
      <c r="E164" s="176"/>
      <c r="F164" s="176"/>
      <c r="G164" s="176"/>
      <c r="H164" s="176"/>
      <c r="I164" s="176"/>
      <c r="J164" s="176"/>
      <c r="K164" s="176"/>
      <c r="L164" s="176"/>
    </row>
    <row r="165" spans="2:12" ht="12.75">
      <c r="B165" s="176"/>
      <c r="C165" s="176"/>
      <c r="D165" s="176"/>
      <c r="E165" s="176"/>
      <c r="F165" s="176"/>
      <c r="G165" s="176"/>
      <c r="H165" s="176"/>
      <c r="I165" s="176"/>
      <c r="J165" s="176"/>
      <c r="K165" s="176"/>
      <c r="L165" s="176"/>
    </row>
    <row r="166" spans="2:12" ht="12.75">
      <c r="B166" s="176"/>
      <c r="C166" s="176"/>
      <c r="D166" s="176"/>
      <c r="E166" s="176"/>
      <c r="F166" s="176"/>
      <c r="G166" s="176"/>
      <c r="H166" s="176"/>
      <c r="I166" s="176"/>
      <c r="J166" s="176"/>
      <c r="K166" s="176"/>
      <c r="L166" s="176"/>
    </row>
    <row r="167" spans="2:12" ht="12.75">
      <c r="B167" s="176"/>
      <c r="C167" s="176"/>
      <c r="D167" s="176"/>
      <c r="E167" s="176"/>
      <c r="F167" s="176"/>
      <c r="G167" s="176"/>
      <c r="H167" s="176"/>
      <c r="I167" s="176"/>
      <c r="J167" s="176"/>
      <c r="K167" s="176"/>
      <c r="L167" s="176"/>
    </row>
    <row r="168" spans="2:12" ht="12.75">
      <c r="B168" s="176"/>
      <c r="C168" s="176"/>
      <c r="D168" s="176"/>
      <c r="E168" s="176"/>
      <c r="F168" s="176"/>
      <c r="G168" s="176"/>
      <c r="H168" s="176"/>
      <c r="I168" s="176"/>
      <c r="J168" s="176"/>
      <c r="K168" s="176"/>
      <c r="L168" s="176"/>
    </row>
    <row r="169" spans="2:12" ht="12.75">
      <c r="B169" s="176"/>
      <c r="C169" s="176"/>
      <c r="D169" s="176"/>
      <c r="E169" s="176"/>
      <c r="F169" s="176"/>
      <c r="G169" s="176"/>
      <c r="H169" s="176"/>
      <c r="I169" s="176"/>
      <c r="J169" s="176"/>
      <c r="K169" s="176"/>
      <c r="L169" s="176"/>
    </row>
    <row r="170" spans="2:12" ht="12.75">
      <c r="B170" s="176"/>
      <c r="C170" s="176"/>
      <c r="D170" s="176"/>
      <c r="E170" s="176"/>
      <c r="F170" s="176"/>
      <c r="G170" s="176"/>
      <c r="H170" s="176"/>
      <c r="I170" s="176"/>
      <c r="J170" s="176"/>
      <c r="K170" s="176"/>
      <c r="L170" s="176"/>
    </row>
    <row r="171" spans="2:12" ht="12.75">
      <c r="B171" s="176"/>
      <c r="C171" s="176"/>
      <c r="D171" s="176"/>
      <c r="E171" s="176"/>
      <c r="F171" s="176"/>
      <c r="G171" s="176"/>
      <c r="H171" s="176"/>
      <c r="I171" s="176"/>
      <c r="J171" s="176"/>
      <c r="K171" s="176"/>
      <c r="L171" s="176"/>
    </row>
    <row r="172" spans="2:12" ht="12.75">
      <c r="B172" s="176"/>
      <c r="C172" s="176"/>
      <c r="D172" s="176"/>
      <c r="E172" s="176"/>
      <c r="F172" s="176"/>
      <c r="G172" s="176"/>
      <c r="H172" s="176"/>
      <c r="I172" s="176"/>
      <c r="J172" s="176"/>
      <c r="K172" s="176"/>
      <c r="L172" s="176"/>
    </row>
    <row r="173" spans="2:12" ht="12.75">
      <c r="B173" s="176"/>
      <c r="C173" s="176"/>
      <c r="D173" s="176"/>
      <c r="E173" s="176"/>
      <c r="F173" s="176"/>
      <c r="G173" s="176"/>
      <c r="H173" s="176"/>
      <c r="I173" s="176"/>
      <c r="J173" s="176"/>
      <c r="K173" s="176"/>
      <c r="L173" s="176"/>
    </row>
    <row r="174" spans="2:12" ht="12.75">
      <c r="B174" s="176"/>
      <c r="C174" s="176"/>
      <c r="D174" s="176"/>
      <c r="E174" s="176"/>
      <c r="F174" s="176"/>
      <c r="G174" s="176"/>
      <c r="H174" s="176"/>
      <c r="I174" s="176"/>
      <c r="J174" s="176"/>
      <c r="K174" s="176"/>
      <c r="L174" s="176"/>
    </row>
    <row r="175" spans="2:12" ht="12.75">
      <c r="B175" s="176"/>
      <c r="C175" s="176"/>
      <c r="D175" s="176"/>
      <c r="E175" s="176"/>
      <c r="F175" s="176"/>
      <c r="G175" s="176"/>
      <c r="H175" s="176"/>
      <c r="I175" s="176"/>
      <c r="J175" s="176"/>
      <c r="K175" s="176"/>
      <c r="L175" s="176"/>
    </row>
    <row r="176" spans="2:12" ht="12.75">
      <c r="B176" s="176"/>
      <c r="C176" s="176"/>
      <c r="D176" s="176"/>
      <c r="E176" s="176"/>
      <c r="F176" s="176"/>
      <c r="G176" s="176"/>
      <c r="H176" s="176"/>
      <c r="I176" s="176"/>
      <c r="J176" s="176"/>
      <c r="K176" s="176"/>
      <c r="L176" s="176"/>
    </row>
    <row r="177" spans="2:12" ht="12.75">
      <c r="B177" s="176"/>
      <c r="C177" s="176"/>
      <c r="D177" s="176"/>
      <c r="E177" s="176"/>
      <c r="F177" s="176"/>
      <c r="G177" s="176"/>
      <c r="H177" s="176"/>
      <c r="I177" s="176"/>
      <c r="J177" s="176"/>
      <c r="K177" s="176"/>
      <c r="L177" s="176"/>
    </row>
    <row r="178" spans="2:12" ht="12.75">
      <c r="B178" s="176"/>
      <c r="C178" s="176"/>
      <c r="D178" s="176"/>
      <c r="E178" s="176"/>
      <c r="F178" s="176"/>
      <c r="G178" s="176"/>
      <c r="H178" s="176"/>
      <c r="I178" s="176"/>
      <c r="J178" s="176"/>
      <c r="K178" s="176"/>
      <c r="L178" s="176"/>
    </row>
    <row r="179" spans="2:12" ht="12.75">
      <c r="B179" s="176"/>
      <c r="C179" s="176"/>
      <c r="D179" s="176"/>
      <c r="E179" s="176"/>
      <c r="F179" s="176"/>
      <c r="G179" s="176"/>
      <c r="H179" s="176"/>
      <c r="I179" s="176"/>
      <c r="J179" s="176"/>
      <c r="K179" s="176"/>
      <c r="L179" s="176"/>
    </row>
    <row r="180" spans="2:12" ht="12.75">
      <c r="B180" s="176"/>
      <c r="C180" s="176"/>
      <c r="D180" s="176"/>
      <c r="E180" s="176"/>
      <c r="F180" s="176"/>
      <c r="G180" s="176"/>
      <c r="H180" s="176"/>
      <c r="I180" s="176"/>
      <c r="J180" s="176"/>
      <c r="K180" s="176"/>
      <c r="L180" s="176"/>
    </row>
    <row r="181" spans="2:12" ht="14.25" customHeight="1">
      <c r="B181" s="176"/>
      <c r="C181" s="176"/>
      <c r="D181" s="176"/>
      <c r="E181" s="176"/>
      <c r="F181" s="176"/>
      <c r="G181" s="176"/>
      <c r="H181" s="176"/>
      <c r="I181" s="176"/>
      <c r="J181" s="176"/>
      <c r="K181" s="176"/>
      <c r="L181" s="176"/>
    </row>
    <row r="182" spans="2:12" ht="12.75" customHeight="1">
      <c r="B182" s="176"/>
      <c r="C182" s="176"/>
      <c r="D182" s="176"/>
      <c r="E182" s="176"/>
      <c r="F182" s="176"/>
      <c r="G182" s="176"/>
      <c r="H182" s="176"/>
      <c r="I182" s="176"/>
      <c r="J182" s="176"/>
      <c r="K182" s="176"/>
      <c r="L182" s="176"/>
    </row>
    <row r="183" spans="2:12" ht="12.75" customHeight="1">
      <c r="B183" s="176"/>
      <c r="C183" s="176"/>
      <c r="D183" s="176"/>
      <c r="E183" s="176"/>
      <c r="F183" s="176"/>
      <c r="G183" s="176"/>
      <c r="H183" s="176"/>
      <c r="I183" s="176"/>
      <c r="J183" s="176"/>
      <c r="K183" s="176"/>
      <c r="L183" s="176"/>
    </row>
    <row r="184" spans="2:12" ht="12.75" customHeight="1">
      <c r="B184" s="176"/>
      <c r="C184" s="176"/>
      <c r="D184" s="176"/>
      <c r="E184" s="176"/>
      <c r="F184" s="176"/>
      <c r="G184" s="176"/>
      <c r="H184" s="176"/>
      <c r="I184" s="176"/>
      <c r="J184" s="176"/>
      <c r="K184" s="176"/>
      <c r="L184" s="176"/>
    </row>
    <row r="185" spans="2:12" ht="12.75" customHeight="1">
      <c r="B185" s="176"/>
      <c r="C185" s="176"/>
      <c r="D185" s="176"/>
      <c r="E185" s="176"/>
      <c r="F185" s="176"/>
      <c r="G185" s="176"/>
      <c r="H185" s="176"/>
      <c r="I185" s="176"/>
      <c r="J185" s="176"/>
      <c r="K185" s="176"/>
      <c r="L185" s="176"/>
    </row>
    <row r="186" spans="2:12" ht="12.75" customHeight="1">
      <c r="B186" s="176"/>
      <c r="C186" s="176"/>
      <c r="D186" s="176"/>
      <c r="E186" s="176"/>
      <c r="F186" s="176"/>
      <c r="G186" s="176"/>
      <c r="H186" s="176"/>
      <c r="I186" s="176"/>
      <c r="J186" s="176"/>
      <c r="K186" s="176"/>
      <c r="L186" s="176"/>
    </row>
    <row r="187" spans="2:12" ht="12.75" customHeight="1">
      <c r="B187" s="176"/>
      <c r="C187" s="176"/>
      <c r="D187" s="176"/>
      <c r="E187" s="176"/>
      <c r="F187" s="176"/>
      <c r="G187" s="176"/>
      <c r="H187" s="176"/>
      <c r="I187" s="176"/>
      <c r="J187" s="176"/>
      <c r="K187" s="176"/>
      <c r="L187" s="176"/>
    </row>
    <row r="188" spans="2:12" ht="12.75" customHeight="1">
      <c r="B188" s="176"/>
      <c r="C188" s="176"/>
      <c r="D188" s="176"/>
      <c r="E188" s="176"/>
      <c r="F188" s="176"/>
      <c r="G188" s="176"/>
      <c r="H188" s="176"/>
      <c r="I188" s="176"/>
      <c r="J188" s="176"/>
      <c r="K188" s="176"/>
      <c r="L188" s="176"/>
    </row>
    <row r="189" spans="2:12" ht="12.75" customHeight="1">
      <c r="B189" s="176"/>
      <c r="C189" s="176"/>
      <c r="D189" s="176"/>
      <c r="E189" s="176"/>
      <c r="F189" s="176"/>
      <c r="G189" s="176"/>
      <c r="H189" s="176"/>
      <c r="I189" s="176"/>
      <c r="J189" s="176"/>
      <c r="K189" s="176"/>
      <c r="L189" s="176"/>
    </row>
    <row r="190" spans="2:12" ht="12.75" customHeight="1">
      <c r="B190" s="176"/>
      <c r="C190" s="176"/>
      <c r="D190" s="176"/>
      <c r="E190" s="176"/>
      <c r="F190" s="176"/>
      <c r="G190" s="176"/>
      <c r="H190" s="176"/>
      <c r="I190" s="176"/>
      <c r="J190" s="176"/>
      <c r="K190" s="176"/>
      <c r="L190" s="176"/>
    </row>
    <row r="191" spans="2:12" ht="12.75" customHeight="1">
      <c r="B191" s="176"/>
      <c r="C191" s="176"/>
      <c r="D191" s="176"/>
      <c r="E191" s="176"/>
      <c r="F191" s="176"/>
      <c r="G191" s="176"/>
      <c r="H191" s="176"/>
      <c r="I191" s="176"/>
      <c r="J191" s="176"/>
      <c r="K191" s="176"/>
      <c r="L191" s="176"/>
    </row>
    <row r="192" spans="2:12" ht="12.75" customHeight="1">
      <c r="B192" s="176"/>
      <c r="C192" s="176"/>
      <c r="D192" s="176"/>
      <c r="E192" s="176"/>
      <c r="F192" s="176"/>
      <c r="G192" s="176"/>
      <c r="H192" s="176"/>
      <c r="I192" s="176"/>
      <c r="J192" s="176"/>
      <c r="K192" s="176"/>
      <c r="L192" s="176"/>
    </row>
    <row r="193" spans="2:12" ht="12.75" customHeight="1">
      <c r="B193" s="176"/>
      <c r="C193" s="176"/>
      <c r="D193" s="176"/>
      <c r="E193" s="176"/>
      <c r="F193" s="176"/>
      <c r="G193" s="176"/>
      <c r="H193" s="176"/>
      <c r="I193" s="176"/>
      <c r="J193" s="176"/>
      <c r="K193" s="176"/>
      <c r="L193" s="176"/>
    </row>
    <row r="194" spans="2:12" ht="12.75" customHeight="1">
      <c r="B194" s="176"/>
      <c r="C194" s="176"/>
      <c r="D194" s="176"/>
      <c r="E194" s="176"/>
      <c r="F194" s="176"/>
      <c r="G194" s="176"/>
      <c r="H194" s="176"/>
      <c r="I194" s="176"/>
      <c r="J194" s="176"/>
      <c r="K194" s="176"/>
      <c r="L194" s="176"/>
    </row>
    <row r="195" spans="2:12" ht="12.75" customHeight="1">
      <c r="B195" s="176"/>
      <c r="C195" s="176"/>
      <c r="D195" s="176"/>
      <c r="E195" s="176"/>
      <c r="F195" s="176"/>
      <c r="G195" s="176"/>
      <c r="H195" s="176"/>
      <c r="I195" s="176"/>
      <c r="J195" s="176"/>
      <c r="K195" s="176"/>
      <c r="L195" s="176"/>
    </row>
    <row r="196" spans="2:12" ht="12.75" customHeight="1">
      <c r="B196" s="176"/>
      <c r="C196" s="176"/>
      <c r="D196" s="176"/>
      <c r="E196" s="176"/>
      <c r="F196" s="176"/>
      <c r="G196" s="176"/>
      <c r="H196" s="176"/>
      <c r="I196" s="176"/>
      <c r="J196" s="176"/>
      <c r="K196" s="176"/>
      <c r="L196" s="176"/>
    </row>
    <row r="197" spans="2:12" ht="12.75">
      <c r="B197" s="176"/>
      <c r="C197" s="176"/>
      <c r="D197" s="176"/>
      <c r="E197" s="176"/>
      <c r="F197" s="176"/>
      <c r="G197" s="176"/>
      <c r="H197" s="176"/>
      <c r="I197" s="176"/>
      <c r="J197" s="176"/>
      <c r="K197" s="176"/>
      <c r="L197" s="176"/>
    </row>
    <row r="198" spans="2:12" ht="12.75">
      <c r="B198" s="176"/>
      <c r="C198" s="176"/>
      <c r="D198" s="176"/>
      <c r="E198" s="176"/>
      <c r="F198" s="176"/>
      <c r="G198" s="176"/>
      <c r="H198" s="176"/>
      <c r="I198" s="176"/>
      <c r="J198" s="176"/>
      <c r="K198" s="176"/>
      <c r="L198" s="176"/>
    </row>
    <row r="199" spans="2:12" ht="12.75">
      <c r="B199" s="176"/>
      <c r="C199" s="176"/>
      <c r="D199" s="176"/>
      <c r="E199" s="176"/>
      <c r="F199" s="176"/>
      <c r="G199" s="176"/>
      <c r="H199" s="176"/>
      <c r="I199" s="176"/>
      <c r="J199" s="176"/>
      <c r="K199" s="176"/>
      <c r="L199" s="176"/>
    </row>
    <row r="200" spans="2:12" ht="12.75">
      <c r="B200" s="176"/>
      <c r="C200" s="176"/>
      <c r="D200" s="176"/>
      <c r="E200" s="176"/>
      <c r="F200" s="176"/>
      <c r="G200" s="176"/>
      <c r="H200" s="176"/>
      <c r="I200" s="176"/>
      <c r="J200" s="176"/>
      <c r="K200" s="176"/>
      <c r="L200" s="176"/>
    </row>
    <row r="201" spans="2:12" ht="12.75">
      <c r="B201" s="176"/>
      <c r="C201" s="176"/>
      <c r="D201" s="176"/>
      <c r="E201" s="176"/>
      <c r="F201" s="176"/>
      <c r="G201" s="176"/>
      <c r="H201" s="176"/>
      <c r="I201" s="176"/>
      <c r="J201" s="176"/>
      <c r="K201" s="176"/>
      <c r="L201" s="176"/>
    </row>
    <row r="202" spans="2:12" ht="12.75">
      <c r="B202" s="176"/>
      <c r="C202" s="176"/>
      <c r="D202" s="176"/>
      <c r="E202" s="176"/>
      <c r="F202" s="176"/>
      <c r="G202" s="176"/>
      <c r="H202" s="176"/>
      <c r="I202" s="176"/>
      <c r="J202" s="176"/>
      <c r="K202" s="176"/>
      <c r="L202" s="176"/>
    </row>
    <row r="203" spans="2:12" ht="12.75">
      <c r="B203" s="176"/>
      <c r="C203" s="176"/>
      <c r="D203" s="176"/>
      <c r="E203" s="176"/>
      <c r="F203" s="176"/>
      <c r="G203" s="176"/>
      <c r="H203" s="176"/>
      <c r="I203" s="176"/>
      <c r="J203" s="176"/>
      <c r="K203" s="176"/>
      <c r="L203" s="176"/>
    </row>
    <row r="204" spans="2:12" ht="12.75">
      <c r="B204" s="176"/>
      <c r="C204" s="176"/>
      <c r="D204" s="176"/>
      <c r="E204" s="176"/>
      <c r="F204" s="176"/>
      <c r="G204" s="176"/>
      <c r="H204" s="176"/>
      <c r="I204" s="176"/>
      <c r="J204" s="176"/>
      <c r="K204" s="176"/>
      <c r="L204" s="176"/>
    </row>
    <row r="205" spans="2:12" ht="12.75">
      <c r="B205" s="176"/>
      <c r="C205" s="176"/>
      <c r="D205" s="176"/>
      <c r="E205" s="176"/>
      <c r="F205" s="176"/>
      <c r="G205" s="176"/>
      <c r="H205" s="176"/>
      <c r="I205" s="176"/>
      <c r="J205" s="176"/>
      <c r="K205" s="176"/>
      <c r="L205" s="176"/>
    </row>
    <row r="206" spans="2:12" ht="12.75">
      <c r="B206" s="176"/>
      <c r="C206" s="176"/>
      <c r="D206" s="176"/>
      <c r="E206" s="176"/>
      <c r="F206" s="176"/>
      <c r="G206" s="176"/>
      <c r="H206" s="176"/>
      <c r="I206" s="176"/>
      <c r="J206" s="176"/>
      <c r="K206" s="176"/>
      <c r="L206" s="176"/>
    </row>
    <row r="207" spans="2:12" ht="12.75">
      <c r="B207" s="176"/>
      <c r="C207" s="176"/>
      <c r="D207" s="176"/>
      <c r="E207" s="176"/>
      <c r="F207" s="176"/>
      <c r="G207" s="176"/>
      <c r="H207" s="176"/>
      <c r="I207" s="176"/>
      <c r="J207" s="176"/>
      <c r="K207" s="176"/>
      <c r="L207" s="176"/>
    </row>
    <row r="208" spans="2:12" ht="12.75">
      <c r="B208" s="176"/>
      <c r="C208" s="176"/>
      <c r="D208" s="176"/>
      <c r="E208" s="176"/>
      <c r="F208" s="176"/>
      <c r="G208" s="176"/>
      <c r="H208" s="176"/>
      <c r="I208" s="176"/>
      <c r="J208" s="176"/>
      <c r="K208" s="176"/>
      <c r="L208" s="176"/>
    </row>
    <row r="209" spans="2:12" ht="12.75">
      <c r="B209" s="176"/>
      <c r="C209" s="176"/>
      <c r="D209" s="176"/>
      <c r="E209" s="176"/>
      <c r="F209" s="176"/>
      <c r="G209" s="176"/>
      <c r="H209" s="176"/>
      <c r="I209" s="176"/>
      <c r="J209" s="176"/>
      <c r="K209" s="176"/>
      <c r="L209" s="176"/>
    </row>
    <row r="210" spans="2:12" ht="12.75">
      <c r="B210" s="176"/>
      <c r="C210" s="176"/>
      <c r="D210" s="176"/>
      <c r="E210" s="176"/>
      <c r="F210" s="176"/>
      <c r="G210" s="176"/>
      <c r="H210" s="176"/>
      <c r="I210" s="176"/>
      <c r="J210" s="176"/>
      <c r="K210" s="176"/>
      <c r="L210" s="176"/>
    </row>
    <row r="211" spans="2:12" ht="12.75">
      <c r="B211" s="176"/>
      <c r="C211" s="176"/>
      <c r="D211" s="176"/>
      <c r="E211" s="176"/>
      <c r="F211" s="176"/>
      <c r="G211" s="176"/>
      <c r="H211" s="176"/>
      <c r="I211" s="176"/>
      <c r="J211" s="176"/>
      <c r="K211" s="176"/>
      <c r="L211" s="176"/>
    </row>
    <row r="212" spans="2:12" ht="12.75">
      <c r="B212" s="176"/>
      <c r="C212" s="176"/>
      <c r="D212" s="176"/>
      <c r="E212" s="176"/>
      <c r="F212" s="176"/>
      <c r="G212" s="176"/>
      <c r="H212" s="176"/>
      <c r="I212" s="176"/>
      <c r="J212" s="176"/>
      <c r="K212" s="176"/>
      <c r="L212" s="176"/>
    </row>
    <row r="213" spans="2:12" ht="12.75">
      <c r="B213" s="176"/>
      <c r="C213" s="176"/>
      <c r="D213" s="176"/>
      <c r="E213" s="176"/>
      <c r="F213" s="176"/>
      <c r="G213" s="176"/>
      <c r="H213" s="176"/>
      <c r="I213" s="176"/>
      <c r="J213" s="176"/>
      <c r="K213" s="176"/>
      <c r="L213" s="176"/>
    </row>
    <row r="214" spans="2:12" ht="12.75">
      <c r="B214" s="176"/>
      <c r="C214" s="176"/>
      <c r="D214" s="176"/>
      <c r="E214" s="176"/>
      <c r="F214" s="176"/>
      <c r="G214" s="176"/>
      <c r="H214" s="176"/>
      <c r="I214" s="176"/>
      <c r="J214" s="176"/>
      <c r="K214" s="176"/>
      <c r="L214" s="176"/>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3">
      <selection activeCell="G8" sqref="G8"/>
    </sheetView>
  </sheetViews>
  <sheetFormatPr defaultColWidth="9.140625" defaultRowHeight="12.75"/>
  <cols>
    <col min="2" max="2" width="18.7109375" style="0" customWidth="1"/>
    <col min="3" max="9" width="16.7109375" style="0" customWidth="1"/>
  </cols>
  <sheetData>
    <row r="1" ht="12.75">
      <c r="B1" s="51" t="s">
        <v>168</v>
      </c>
    </row>
    <row r="2" ht="12.75">
      <c r="B2" s="51" t="s">
        <v>106</v>
      </c>
    </row>
    <row r="3" ht="12.75">
      <c r="B3" s="66" t="str">
        <f>"RATE YEAR ENDED DECEMBER 31, "&amp;2017</f>
        <v>RATE YEAR ENDED DECEMBER 31, 2017</v>
      </c>
    </row>
    <row r="4" spans="2:9" ht="12.75">
      <c r="B4" s="187"/>
      <c r="C4" s="187"/>
      <c r="D4" s="187"/>
      <c r="E4" s="187"/>
      <c r="F4" s="187"/>
      <c r="G4" s="187"/>
      <c r="H4" s="187"/>
      <c r="I4" s="187"/>
    </row>
    <row r="5" spans="2:9" ht="18.75" customHeight="1">
      <c r="B5" s="188"/>
      <c r="C5" s="188"/>
      <c r="D5" s="188"/>
      <c r="E5" s="188"/>
      <c r="F5" s="33"/>
      <c r="G5" s="33"/>
      <c r="H5" s="33"/>
      <c r="I5" s="33"/>
    </row>
    <row r="6" spans="1:9" ht="34.5" customHeight="1">
      <c r="A6" s="189" t="s">
        <v>105</v>
      </c>
      <c r="B6" s="189"/>
      <c r="C6" s="189"/>
      <c r="D6" s="189"/>
      <c r="E6" s="189"/>
      <c r="F6" s="189"/>
      <c r="G6" s="189"/>
      <c r="H6" s="189"/>
      <c r="I6" s="189"/>
    </row>
    <row r="7" spans="1:9" ht="34.5" customHeight="1">
      <c r="A7" s="50"/>
      <c r="B7" s="50"/>
      <c r="C7" s="50"/>
      <c r="D7" s="50"/>
      <c r="E7" s="50"/>
      <c r="F7" s="50"/>
      <c r="G7" s="50"/>
      <c r="H7" s="50"/>
      <c r="I7" s="50"/>
    </row>
    <row r="8" spans="1:9" ht="18.75" customHeight="1">
      <c r="A8" s="60" t="s">
        <v>124</v>
      </c>
      <c r="B8" s="50"/>
      <c r="C8" s="50"/>
      <c r="D8" s="50"/>
      <c r="E8" s="50"/>
      <c r="F8" s="50"/>
      <c r="G8" s="50"/>
      <c r="H8" s="50"/>
      <c r="I8" s="50"/>
    </row>
    <row r="9" spans="1:9" ht="18.75" customHeight="1">
      <c r="A9" s="50"/>
      <c r="B9" s="50"/>
      <c r="D9" s="50"/>
      <c r="E9" s="190" t="s">
        <v>114</v>
      </c>
      <c r="F9" s="190"/>
      <c r="G9" s="50"/>
      <c r="H9" s="50"/>
      <c r="I9" s="50"/>
    </row>
    <row r="10" spans="1:9" ht="18.75" customHeight="1">
      <c r="A10" s="38">
        <v>1</v>
      </c>
      <c r="B10" s="59" t="s">
        <v>122</v>
      </c>
      <c r="C10" s="59"/>
      <c r="D10" s="59"/>
      <c r="E10" s="59" t="str">
        <f>"ADIT Forecast Line "&amp;ATCo!A67&amp;" , Col. "&amp;ATCo!O64</f>
        <v>ADIT Forecast Line 59 , Col. (I)</v>
      </c>
      <c r="F10" s="50"/>
      <c r="G10" s="61">
        <f>+ATCo!O67</f>
        <v>-61488.990000000005</v>
      </c>
      <c r="H10" s="50"/>
      <c r="I10" s="50"/>
    </row>
    <row r="11" spans="1:9" ht="18.75" customHeight="1">
      <c r="A11" s="38">
        <f>+A10+1</f>
        <v>2</v>
      </c>
      <c r="B11" s="59" t="s">
        <v>128</v>
      </c>
      <c r="C11" s="59"/>
      <c r="D11" s="59"/>
      <c r="E11" s="59" t="str">
        <f>"ADIT Forecast Line "&amp;ATCo!A67&amp;" , Col. "&amp;ATCo!J64</f>
        <v>ADIT Forecast Line 59 , Col. (E)</v>
      </c>
      <c r="F11" s="50"/>
      <c r="G11" s="61">
        <f>+ATCo!J67</f>
        <v>2.45</v>
      </c>
      <c r="H11" s="50"/>
      <c r="I11" s="50"/>
    </row>
    <row r="12" spans="1:9" ht="18.75" customHeight="1">
      <c r="A12" s="38">
        <f>+A11+1</f>
        <v>3</v>
      </c>
      <c r="B12" s="59" t="s">
        <v>121</v>
      </c>
      <c r="C12" s="59"/>
      <c r="D12" s="59"/>
      <c r="E12" s="50" t="str">
        <f>"Line "&amp;A10&amp;" less Line "&amp;A11</f>
        <v>Line 1 less Line 2</v>
      </c>
      <c r="F12" s="50"/>
      <c r="G12" s="62">
        <f>+G10-G11</f>
        <v>-61491.44</v>
      </c>
      <c r="H12" s="50"/>
      <c r="I12" s="50"/>
    </row>
    <row r="13" spans="1:9" ht="18.75" customHeight="1">
      <c r="A13" s="38">
        <f>+A12+1</f>
        <v>4</v>
      </c>
      <c r="B13" s="59" t="s">
        <v>123</v>
      </c>
      <c r="C13" s="59"/>
      <c r="D13" s="59"/>
      <c r="E13" s="50" t="str">
        <f>"Line "&amp;A12&amp;" / 12"</f>
        <v>Line 3 / 12</v>
      </c>
      <c r="F13" s="50"/>
      <c r="G13" s="61">
        <f>+G12/12</f>
        <v>-5124.286666666667</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126</v>
      </c>
      <c r="D18" s="47" t="s">
        <v>96</v>
      </c>
      <c r="E18" s="47" t="s">
        <v>167</v>
      </c>
      <c r="F18" s="47" t="s">
        <v>97</v>
      </c>
      <c r="G18" s="47" t="s">
        <v>98</v>
      </c>
      <c r="H18" s="46" t="s">
        <v>95</v>
      </c>
      <c r="I18" s="47" t="s">
        <v>99</v>
      </c>
      <c r="J18"/>
    </row>
    <row r="19" spans="1:9" ht="12.75">
      <c r="A19" s="38">
        <f>+A13+1</f>
        <v>5</v>
      </c>
      <c r="B19" s="33" t="s">
        <v>89</v>
      </c>
      <c r="C19" s="48">
        <f>+G11</f>
        <v>2.45</v>
      </c>
      <c r="D19" s="39">
        <f>C19</f>
        <v>2.45</v>
      </c>
      <c r="E19" s="33"/>
      <c r="F19" s="63">
        <v>365</v>
      </c>
      <c r="G19" s="40">
        <f>F19/$F$19</f>
        <v>1</v>
      </c>
      <c r="H19" s="39">
        <f>C19*G19</f>
        <v>2.45</v>
      </c>
      <c r="I19" s="39">
        <f>H19</f>
        <v>2.45</v>
      </c>
    </row>
    <row r="20" spans="1:9" ht="12.75">
      <c r="A20" s="38">
        <f>+A19+1</f>
        <v>6</v>
      </c>
      <c r="B20" s="33" t="s">
        <v>77</v>
      </c>
      <c r="C20" s="48">
        <f>+G13</f>
        <v>-5124.286666666667</v>
      </c>
      <c r="D20" s="39">
        <f>D19+C20</f>
        <v>-5121.836666666667</v>
      </c>
      <c r="E20" s="63">
        <v>31</v>
      </c>
      <c r="F20" s="33">
        <v>335</v>
      </c>
      <c r="G20" s="40">
        <f aca="true" t="shared" si="0" ref="G20:G31">F20/$F$19</f>
        <v>0.9178082191780822</v>
      </c>
      <c r="H20" s="39">
        <f aca="true" t="shared" si="1" ref="H20:H31">C20*G20</f>
        <v>-4703.112420091325</v>
      </c>
      <c r="I20" s="39">
        <f>I19+H20</f>
        <v>-4700.662420091325</v>
      </c>
    </row>
    <row r="21" spans="1:9" ht="12.75">
      <c r="A21" s="38">
        <f aca="true" t="shared" si="2" ref="A21:A35">+A20+1</f>
        <v>7</v>
      </c>
      <c r="B21" s="33" t="s">
        <v>78</v>
      </c>
      <c r="C21" s="48">
        <f>+C$20</f>
        <v>-5124.286666666667</v>
      </c>
      <c r="D21" s="39">
        <f>D20+C21</f>
        <v>-10246.123333333333</v>
      </c>
      <c r="E21" s="63">
        <v>28</v>
      </c>
      <c r="F21" s="33">
        <v>307</v>
      </c>
      <c r="G21" s="40">
        <f t="shared" si="0"/>
        <v>0.8410958904109589</v>
      </c>
      <c r="H21" s="39">
        <f t="shared" si="1"/>
        <v>-4310.016456621005</v>
      </c>
      <c r="I21" s="39">
        <f aca="true" t="shared" si="3" ref="I21:I31">I20+H21</f>
        <v>-9010.678876712329</v>
      </c>
    </row>
    <row r="22" spans="1:9" ht="12.75">
      <c r="A22" s="38">
        <f t="shared" si="2"/>
        <v>8</v>
      </c>
      <c r="B22" s="33" t="s">
        <v>79</v>
      </c>
      <c r="C22" s="48">
        <f aca="true" t="shared" si="4" ref="C22:C31">+C$20</f>
        <v>-5124.286666666667</v>
      </c>
      <c r="D22" s="39">
        <f aca="true" t="shared" si="5" ref="D22:D31">D21+C22</f>
        <v>-15370.41</v>
      </c>
      <c r="E22" s="63">
        <v>31</v>
      </c>
      <c r="F22" s="33">
        <v>276</v>
      </c>
      <c r="G22" s="40">
        <f t="shared" si="0"/>
        <v>0.7561643835616438</v>
      </c>
      <c r="H22" s="39">
        <f t="shared" si="1"/>
        <v>-3874.803068493151</v>
      </c>
      <c r="I22" s="39">
        <f t="shared" si="3"/>
        <v>-12885.48194520548</v>
      </c>
    </row>
    <row r="23" spans="1:9" ht="12.75">
      <c r="A23" s="38">
        <f t="shared" si="2"/>
        <v>9</v>
      </c>
      <c r="B23" s="33" t="s">
        <v>80</v>
      </c>
      <c r="C23" s="48">
        <f t="shared" si="4"/>
        <v>-5124.286666666667</v>
      </c>
      <c r="D23" s="39">
        <f t="shared" si="5"/>
        <v>-20494.696666666667</v>
      </c>
      <c r="E23" s="63">
        <v>30</v>
      </c>
      <c r="F23" s="33">
        <v>246</v>
      </c>
      <c r="G23" s="40">
        <f t="shared" si="0"/>
        <v>0.673972602739726</v>
      </c>
      <c r="H23" s="39">
        <f t="shared" si="1"/>
        <v>-3453.628821917808</v>
      </c>
      <c r="I23" s="39">
        <f t="shared" si="3"/>
        <v>-16339.110767123288</v>
      </c>
    </row>
    <row r="24" spans="1:9" ht="12.75">
      <c r="A24" s="38">
        <f t="shared" si="2"/>
        <v>10</v>
      </c>
      <c r="B24" s="33" t="s">
        <v>81</v>
      </c>
      <c r="C24" s="48">
        <f t="shared" si="4"/>
        <v>-5124.286666666667</v>
      </c>
      <c r="D24" s="39">
        <f t="shared" si="5"/>
        <v>-25618.983333333334</v>
      </c>
      <c r="E24" s="63">
        <v>31</v>
      </c>
      <c r="F24" s="33">
        <v>215</v>
      </c>
      <c r="G24" s="40">
        <f t="shared" si="0"/>
        <v>0.589041095890411</v>
      </c>
      <c r="H24" s="39">
        <f t="shared" si="1"/>
        <v>-3018.4154337899545</v>
      </c>
      <c r="I24" s="39">
        <f>I23+H24</f>
        <v>-19357.526200913242</v>
      </c>
    </row>
    <row r="25" spans="1:9" ht="12.75">
      <c r="A25" s="38">
        <f t="shared" si="2"/>
        <v>11</v>
      </c>
      <c r="B25" s="33" t="s">
        <v>82</v>
      </c>
      <c r="C25" s="48">
        <f t="shared" si="4"/>
        <v>-5124.286666666667</v>
      </c>
      <c r="D25" s="39">
        <f t="shared" si="5"/>
        <v>-30743.27</v>
      </c>
      <c r="E25" s="63">
        <v>30</v>
      </c>
      <c r="F25" s="33">
        <v>185</v>
      </c>
      <c r="G25" s="40">
        <f t="shared" si="0"/>
        <v>0.5068493150684932</v>
      </c>
      <c r="H25" s="39">
        <f t="shared" si="1"/>
        <v>-2597.241187214612</v>
      </c>
      <c r="I25" s="39">
        <f>I24+H25</f>
        <v>-21954.767388127853</v>
      </c>
    </row>
    <row r="26" spans="1:9" ht="12.75">
      <c r="A26" s="38">
        <f t="shared" si="2"/>
        <v>12</v>
      </c>
      <c r="B26" s="33" t="s">
        <v>83</v>
      </c>
      <c r="C26" s="48">
        <f t="shared" si="4"/>
        <v>-5124.286666666667</v>
      </c>
      <c r="D26" s="39">
        <f t="shared" si="5"/>
        <v>-35867.55666666667</v>
      </c>
      <c r="E26" s="63">
        <v>31</v>
      </c>
      <c r="F26" s="33">
        <v>154</v>
      </c>
      <c r="G26" s="40">
        <f t="shared" si="0"/>
        <v>0.42191780821917807</v>
      </c>
      <c r="H26" s="39">
        <f t="shared" si="1"/>
        <v>-2162.027799086758</v>
      </c>
      <c r="I26" s="39">
        <f t="shared" si="3"/>
        <v>-24116.79518721461</v>
      </c>
    </row>
    <row r="27" spans="1:9" ht="12.75">
      <c r="A27" s="38">
        <f t="shared" si="2"/>
        <v>13</v>
      </c>
      <c r="B27" s="33" t="s">
        <v>84</v>
      </c>
      <c r="C27" s="48">
        <f t="shared" si="4"/>
        <v>-5124.286666666667</v>
      </c>
      <c r="D27" s="39">
        <f t="shared" si="5"/>
        <v>-40991.84333333334</v>
      </c>
      <c r="E27" s="63">
        <v>31</v>
      </c>
      <c r="F27" s="33">
        <v>123</v>
      </c>
      <c r="G27" s="40">
        <f t="shared" si="0"/>
        <v>0.336986301369863</v>
      </c>
      <c r="H27" s="39">
        <f t="shared" si="1"/>
        <v>-1726.814410958904</v>
      </c>
      <c r="I27" s="39">
        <f t="shared" si="3"/>
        <v>-25843.609598173516</v>
      </c>
    </row>
    <row r="28" spans="1:9" ht="12.75">
      <c r="A28" s="38">
        <f t="shared" si="2"/>
        <v>14</v>
      </c>
      <c r="B28" s="33" t="s">
        <v>85</v>
      </c>
      <c r="C28" s="48">
        <f t="shared" si="4"/>
        <v>-5124.286666666667</v>
      </c>
      <c r="D28" s="39">
        <f t="shared" si="5"/>
        <v>-46116.130000000005</v>
      </c>
      <c r="E28" s="63">
        <v>30</v>
      </c>
      <c r="F28" s="33">
        <v>93</v>
      </c>
      <c r="G28" s="40">
        <f t="shared" si="0"/>
        <v>0.2547945205479452</v>
      </c>
      <c r="H28" s="39">
        <f t="shared" si="1"/>
        <v>-1305.6401643835618</v>
      </c>
      <c r="I28" s="39">
        <f t="shared" si="3"/>
        <v>-27149.24976255708</v>
      </c>
    </row>
    <row r="29" spans="1:9" ht="12.75">
      <c r="A29" s="38">
        <f t="shared" si="2"/>
        <v>15</v>
      </c>
      <c r="B29" s="33" t="s">
        <v>86</v>
      </c>
      <c r="C29" s="48">
        <f t="shared" si="4"/>
        <v>-5124.286666666667</v>
      </c>
      <c r="D29" s="39">
        <f t="shared" si="5"/>
        <v>-51240.41666666667</v>
      </c>
      <c r="E29" s="63">
        <v>31</v>
      </c>
      <c r="F29" s="33">
        <v>62</v>
      </c>
      <c r="G29" s="40">
        <f t="shared" si="0"/>
        <v>0.16986301369863013</v>
      </c>
      <c r="H29" s="39">
        <f t="shared" si="1"/>
        <v>-870.4267762557078</v>
      </c>
      <c r="I29" s="39">
        <f t="shared" si="3"/>
        <v>-28019.676538812786</v>
      </c>
    </row>
    <row r="30" spans="1:9" ht="12.75">
      <c r="A30" s="38">
        <f t="shared" si="2"/>
        <v>16</v>
      </c>
      <c r="B30" s="33" t="s">
        <v>87</v>
      </c>
      <c r="C30" s="48">
        <f t="shared" si="4"/>
        <v>-5124.286666666667</v>
      </c>
      <c r="D30" s="39">
        <f t="shared" si="5"/>
        <v>-56364.70333333334</v>
      </c>
      <c r="E30" s="63">
        <v>30</v>
      </c>
      <c r="F30" s="33">
        <v>32</v>
      </c>
      <c r="G30" s="40">
        <f t="shared" si="0"/>
        <v>0.08767123287671233</v>
      </c>
      <c r="H30" s="39">
        <f t="shared" si="1"/>
        <v>-449.25252968036534</v>
      </c>
      <c r="I30" s="39">
        <f t="shared" si="3"/>
        <v>-28468.92906849315</v>
      </c>
    </row>
    <row r="31" spans="1:9" ht="12.75">
      <c r="A31" s="38">
        <f t="shared" si="2"/>
        <v>17</v>
      </c>
      <c r="B31" s="33" t="s">
        <v>88</v>
      </c>
      <c r="C31" s="48">
        <f t="shared" si="4"/>
        <v>-5124.286666666667</v>
      </c>
      <c r="D31" s="39">
        <f t="shared" si="5"/>
        <v>-61488.990000000005</v>
      </c>
      <c r="E31" s="63">
        <v>31</v>
      </c>
      <c r="F31" s="33">
        <f>F30-E31</f>
        <v>1</v>
      </c>
      <c r="G31" s="40">
        <f t="shared" si="0"/>
        <v>0.0027397260273972603</v>
      </c>
      <c r="H31" s="39">
        <f t="shared" si="1"/>
        <v>-14.039141552511417</v>
      </c>
      <c r="I31" s="39">
        <f t="shared" si="3"/>
        <v>-28482.968210045663</v>
      </c>
    </row>
    <row r="32" spans="1:9" ht="12.75">
      <c r="A32" s="38">
        <f t="shared" si="2"/>
        <v>18</v>
      </c>
      <c r="B32" s="33"/>
      <c r="C32" s="33"/>
      <c r="D32" s="33"/>
      <c r="E32" s="33"/>
      <c r="F32" s="33"/>
      <c r="G32" s="33"/>
      <c r="H32" s="41"/>
      <c r="I32" s="33"/>
    </row>
    <row r="33" spans="1:9" ht="12.75">
      <c r="A33" s="38">
        <f t="shared" si="2"/>
        <v>19</v>
      </c>
      <c r="B33" s="33" t="s">
        <v>125</v>
      </c>
      <c r="C33" s="33"/>
      <c r="D33" s="42">
        <f>+D31</f>
        <v>-61488.990000000005</v>
      </c>
      <c r="E33" s="33"/>
      <c r="F33" s="33"/>
      <c r="G33" s="33"/>
      <c r="H33" s="33"/>
      <c r="I33" s="42">
        <f>+I31</f>
        <v>-28482.968210045663</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33006.02178995434</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O214"/>
  <sheetViews>
    <sheetView zoomScale="75" zoomScaleNormal="75" zoomScaleSheetLayoutView="100" zoomScalePageLayoutView="0" workbookViewId="0" topLeftCell="A10">
      <selection activeCell="G26" sqref="G26"/>
    </sheetView>
  </sheetViews>
  <sheetFormatPr defaultColWidth="9.140625" defaultRowHeight="12.75"/>
  <cols>
    <col min="1" max="1" width="9.140625" style="98" customWidth="1"/>
    <col min="2" max="2" width="0.85546875" style="103" customWidth="1"/>
    <col min="3" max="3" width="41.57421875" style="98" customWidth="1"/>
    <col min="4" max="4" width="27.140625" style="98" customWidth="1"/>
    <col min="5" max="5" width="23.140625" style="98" customWidth="1"/>
    <col min="6" max="6" width="3.140625" style="98" customWidth="1"/>
    <col min="7" max="7" width="24.57421875" style="98" customWidth="1"/>
    <col min="8" max="8" width="2.8515625" style="98" customWidth="1"/>
    <col min="9" max="9" width="20.8515625" style="98" customWidth="1"/>
    <col min="10" max="10" width="4.7109375" style="98" customWidth="1"/>
    <col min="11" max="11" width="18.00390625" style="98" bestFit="1" customWidth="1"/>
    <col min="12" max="12" width="20.421875" style="98" customWidth="1"/>
    <col min="13" max="15" width="9.140625" style="98" customWidth="1"/>
    <col min="16" max="16" width="10.00390625" style="98" bestFit="1" customWidth="1"/>
    <col min="17" max="17" width="17.7109375" style="98" customWidth="1"/>
    <col min="18" max="18" width="15.57421875" style="98" bestFit="1" customWidth="1"/>
    <col min="19" max="16384" width="9.140625" style="98" customWidth="1"/>
  </cols>
  <sheetData>
    <row r="1" spans="1:11" ht="15">
      <c r="A1" s="191" t="s">
        <v>138</v>
      </c>
      <c r="B1" s="191"/>
      <c r="C1" s="191"/>
      <c r="D1" s="191"/>
      <c r="E1" s="191"/>
      <c r="F1" s="191"/>
      <c r="G1" s="191"/>
      <c r="H1" s="191"/>
      <c r="I1" s="191"/>
      <c r="J1" s="97"/>
      <c r="K1" s="97"/>
    </row>
    <row r="2" spans="1:11" ht="15">
      <c r="A2" s="192" t="str">
        <f>"Cost of Service Formula Rate Using Actual/Projected FF1 Balances"</f>
        <v>Cost of Service Formula Rate Using Actual/Projected FF1 Balances</v>
      </c>
      <c r="B2" s="192"/>
      <c r="C2" s="192"/>
      <c r="D2" s="192"/>
      <c r="E2" s="192"/>
      <c r="F2" s="192"/>
      <c r="G2" s="192"/>
      <c r="H2" s="192"/>
      <c r="I2" s="192"/>
      <c r="J2" s="100"/>
      <c r="K2" s="100"/>
    </row>
    <row r="3" spans="1:11" ht="15">
      <c r="A3" s="192" t="s">
        <v>139</v>
      </c>
      <c r="B3" s="192"/>
      <c r="C3" s="192"/>
      <c r="D3" s="192"/>
      <c r="E3" s="192"/>
      <c r="F3" s="192"/>
      <c r="G3" s="192"/>
      <c r="H3" s="192"/>
      <c r="I3" s="192"/>
      <c r="J3" s="99"/>
      <c r="K3" s="99"/>
    </row>
    <row r="4" spans="1:13" ht="15">
      <c r="A4" s="192" t="s">
        <v>181</v>
      </c>
      <c r="B4" s="192"/>
      <c r="C4" s="192"/>
      <c r="D4" s="192"/>
      <c r="E4" s="192"/>
      <c r="F4" s="192"/>
      <c r="G4" s="192"/>
      <c r="H4" s="192"/>
      <c r="I4" s="192"/>
      <c r="J4" s="101"/>
      <c r="K4" s="101"/>
      <c r="L4" s="102"/>
      <c r="M4" s="102"/>
    </row>
    <row r="5" spans="3:4" ht="12.75">
      <c r="C5" s="104"/>
      <c r="D5" s="104"/>
    </row>
    <row r="6" spans="3:15" ht="12.75">
      <c r="C6" s="105" t="s">
        <v>61</v>
      </c>
      <c r="D6" s="105" t="s">
        <v>62</v>
      </c>
      <c r="E6" s="105" t="s">
        <v>108</v>
      </c>
      <c r="G6" s="105" t="s">
        <v>91</v>
      </c>
      <c r="I6" s="105" t="s">
        <v>92</v>
      </c>
      <c r="J6" s="105"/>
      <c r="K6" s="105"/>
      <c r="L6" s="105"/>
      <c r="M6" s="102"/>
      <c r="N6" s="102"/>
      <c r="O6" s="102"/>
    </row>
    <row r="7" spans="1:15" ht="12.75">
      <c r="A7" s="106"/>
      <c r="I7" s="107"/>
      <c r="J7" s="102"/>
      <c r="K7" s="102"/>
      <c r="L7" s="102"/>
      <c r="M7" s="102"/>
      <c r="N7" s="102"/>
      <c r="O7" s="102"/>
    </row>
    <row r="8" spans="1:15" ht="12.75" customHeight="1">
      <c r="A8" s="108" t="s">
        <v>93</v>
      </c>
      <c r="C8" s="109"/>
      <c r="D8" s="109"/>
      <c r="E8" s="193" t="s">
        <v>160</v>
      </c>
      <c r="F8" s="110"/>
      <c r="G8" s="193" t="s">
        <v>161</v>
      </c>
      <c r="H8" s="110"/>
      <c r="I8" s="195" t="s">
        <v>162</v>
      </c>
      <c r="J8" s="102"/>
      <c r="K8" s="102"/>
      <c r="L8" s="102"/>
      <c r="M8" s="102"/>
      <c r="N8" s="102"/>
      <c r="O8" s="102"/>
    </row>
    <row r="9" spans="1:15" ht="12.75">
      <c r="A9" s="108" t="s">
        <v>140</v>
      </c>
      <c r="B9" s="111"/>
      <c r="C9" s="108" t="s">
        <v>141</v>
      </c>
      <c r="D9" s="108" t="s">
        <v>114</v>
      </c>
      <c r="E9" s="194"/>
      <c r="F9" s="112"/>
      <c r="G9" s="194"/>
      <c r="H9" s="113"/>
      <c r="I9" s="194"/>
      <c r="J9" s="102"/>
      <c r="K9" s="102"/>
      <c r="L9" s="102"/>
      <c r="M9" s="102"/>
      <c r="N9" s="102"/>
      <c r="O9" s="102"/>
    </row>
    <row r="10" spans="1:11" ht="12.75">
      <c r="A10" s="106"/>
      <c r="C10" s="104"/>
      <c r="D10" s="104"/>
      <c r="G10" s="114"/>
      <c r="J10" s="115"/>
      <c r="K10" s="115"/>
    </row>
    <row r="11" spans="1:11" ht="12.75">
      <c r="A11" s="106"/>
      <c r="C11" s="104"/>
      <c r="D11" s="104"/>
      <c r="J11" s="115"/>
      <c r="K11" s="115"/>
    </row>
    <row r="12" spans="1:11" ht="12.75">
      <c r="A12" s="106"/>
      <c r="C12" s="104"/>
      <c r="D12" s="104"/>
      <c r="J12" s="115"/>
      <c r="K12" s="115"/>
    </row>
    <row r="13" spans="1:11" ht="15">
      <c r="A13" s="106">
        <v>1</v>
      </c>
      <c r="C13" s="116" t="s">
        <v>142</v>
      </c>
      <c r="D13" s="116"/>
      <c r="J13" s="115"/>
      <c r="K13" s="115"/>
    </row>
    <row r="14" spans="1:11" ht="15">
      <c r="A14" s="106"/>
      <c r="C14" s="116"/>
      <c r="D14" s="116"/>
      <c r="H14" s="102"/>
      <c r="J14" s="115"/>
      <c r="K14" s="115"/>
    </row>
    <row r="15" spans="1:11" ht="12.75">
      <c r="A15" s="106">
        <f>+A13+1</f>
        <v>2</v>
      </c>
      <c r="C15" s="117" t="s">
        <v>143</v>
      </c>
      <c r="D15" s="118" t="s">
        <v>144</v>
      </c>
      <c r="E15" s="179">
        <f>ATCo!N36</f>
        <v>0</v>
      </c>
      <c r="G15" s="179">
        <f>ATCo!I36</f>
        <v>0</v>
      </c>
      <c r="H15" s="102"/>
      <c r="I15" s="119">
        <f>IF(G15="",0,(E15+G15)/2)</f>
        <v>0</v>
      </c>
      <c r="J15" s="115"/>
      <c r="K15" s="115"/>
    </row>
    <row r="16" spans="1:11" ht="12.75">
      <c r="A16" s="106">
        <f>+A15+1</f>
        <v>3</v>
      </c>
      <c r="C16" s="117" t="s">
        <v>145</v>
      </c>
      <c r="D16" s="120" t="s">
        <v>146</v>
      </c>
      <c r="E16" s="179"/>
      <c r="G16" s="179">
        <v>0</v>
      </c>
      <c r="H16" s="102"/>
      <c r="I16" s="119">
        <f>IF(G16="",0,(E16+G16)/2)</f>
        <v>0</v>
      </c>
      <c r="J16" s="115"/>
      <c r="K16" s="115"/>
    </row>
    <row r="17" spans="1:11" ht="15">
      <c r="A17" s="106">
        <f>+A16+1</f>
        <v>4</v>
      </c>
      <c r="C17" s="117" t="s">
        <v>147</v>
      </c>
      <c r="D17" s="120" t="s">
        <v>146</v>
      </c>
      <c r="E17" s="180">
        <f>E15-E16-E18</f>
        <v>0</v>
      </c>
      <c r="G17" s="180">
        <f>G15-G16-G18</f>
        <v>0</v>
      </c>
      <c r="I17" s="121">
        <f>IF(G17="",0,(E17+G17)/2)</f>
        <v>0</v>
      </c>
      <c r="J17" s="115"/>
      <c r="K17" s="115"/>
    </row>
    <row r="18" spans="1:11" ht="12.75">
      <c r="A18" s="106">
        <f>+A17+1</f>
        <v>5</v>
      </c>
      <c r="C18" s="117" t="s">
        <v>148</v>
      </c>
      <c r="D18" s="122" t="str">
        <f>"Ln "&amp;A15&amp;" - ln "&amp;A16&amp;" - ln "&amp;A17&amp;""</f>
        <v>Ln 2 - ln 3 - ln 4</v>
      </c>
      <c r="E18" s="123">
        <f>ATCo!R36</f>
        <v>0</v>
      </c>
      <c r="G18" s="123">
        <f>ATCo!L36</f>
        <v>0</v>
      </c>
      <c r="I18" s="119">
        <f>+I15-I16-I17</f>
        <v>0</v>
      </c>
      <c r="J18" s="115"/>
      <c r="K18" s="115"/>
    </row>
    <row r="19" spans="1:11" ht="12.75">
      <c r="A19" s="106"/>
      <c r="C19" s="117"/>
      <c r="D19" s="122"/>
      <c r="J19" s="115"/>
      <c r="K19" s="115"/>
    </row>
    <row r="20" spans="1:11" ht="12.75">
      <c r="A20" s="106"/>
      <c r="C20" s="117"/>
      <c r="D20" s="122"/>
      <c r="J20" s="115"/>
      <c r="K20" s="115"/>
    </row>
    <row r="21" spans="1:11" ht="15">
      <c r="A21" s="106">
        <f>+A18+1</f>
        <v>6</v>
      </c>
      <c r="C21" s="116" t="s">
        <v>149</v>
      </c>
      <c r="D21" s="122"/>
      <c r="J21" s="115"/>
      <c r="K21" s="115"/>
    </row>
    <row r="22" spans="1:11" ht="12.75">
      <c r="A22" s="106"/>
      <c r="C22" s="117"/>
      <c r="D22" s="122"/>
      <c r="J22" s="115"/>
      <c r="K22" s="115"/>
    </row>
    <row r="23" spans="1:11" ht="12.75">
      <c r="A23" s="106">
        <f>+A21+1</f>
        <v>7</v>
      </c>
      <c r="C23" s="117" t="s">
        <v>143</v>
      </c>
      <c r="D23" s="118" t="s">
        <v>150</v>
      </c>
      <c r="E23" s="179">
        <f>ATCo!N37</f>
        <v>-61488.990000000005</v>
      </c>
      <c r="G23" s="179">
        <f>ATCo!I37</f>
        <v>2.45</v>
      </c>
      <c r="H23" s="102"/>
      <c r="I23" s="119">
        <f>IF(G23="",0,(E23+G23)/2)</f>
        <v>-30743.270000000004</v>
      </c>
      <c r="J23" s="115"/>
      <c r="K23" s="115"/>
    </row>
    <row r="24" spans="1:11" ht="12.75">
      <c r="A24" s="106">
        <f>+A23+1</f>
        <v>8</v>
      </c>
      <c r="C24" s="117" t="s">
        <v>145</v>
      </c>
      <c r="D24" s="120" t="s">
        <v>146</v>
      </c>
      <c r="E24" s="179">
        <v>0</v>
      </c>
      <c r="G24" s="179">
        <v>0</v>
      </c>
      <c r="H24" s="102"/>
      <c r="I24" s="119">
        <f>IF(G24="",0,(E24+G24)/2)</f>
        <v>0</v>
      </c>
      <c r="J24" s="115"/>
      <c r="K24" s="115"/>
    </row>
    <row r="25" spans="1:11" ht="15">
      <c r="A25" s="106">
        <f>+A24+1</f>
        <v>9</v>
      </c>
      <c r="C25" s="117" t="s">
        <v>147</v>
      </c>
      <c r="D25" s="120" t="s">
        <v>146</v>
      </c>
      <c r="E25" s="180">
        <f>E23-E24+-E26</f>
        <v>-33006.02178995434</v>
      </c>
      <c r="G25" s="180">
        <f>G23-G24+-G26</f>
        <v>0</v>
      </c>
      <c r="I25" s="121">
        <f>IF(G25="",0,(E25+G25)/2)</f>
        <v>-16503.01089497717</v>
      </c>
      <c r="J25" s="115"/>
      <c r="K25" s="115"/>
    </row>
    <row r="26" spans="1:11" ht="12.75">
      <c r="A26" s="106">
        <f>+A25+1</f>
        <v>10</v>
      </c>
      <c r="C26" s="117" t="s">
        <v>148</v>
      </c>
      <c r="D26" s="122" t="str">
        <f>"Ln "&amp;A23&amp;" - ln "&amp;A24&amp;" - ln "&amp;A25&amp;""</f>
        <v>Ln 7 - ln 8 - ln 9</v>
      </c>
      <c r="E26" s="123">
        <f>ATCo!R37</f>
        <v>-28482.968210045663</v>
      </c>
      <c r="G26" s="123">
        <f>ATCo!L37</f>
        <v>2.45</v>
      </c>
      <c r="I26" s="119">
        <f>+I23-I24-I25</f>
        <v>-14240.259105022833</v>
      </c>
      <c r="J26" s="115"/>
      <c r="K26" s="115" t="s">
        <v>151</v>
      </c>
    </row>
    <row r="27" spans="1:11" ht="12.75">
      <c r="A27" s="106"/>
      <c r="C27" s="117"/>
      <c r="D27" s="122"/>
      <c r="E27" s="124"/>
      <c r="J27" s="115"/>
      <c r="K27" s="115"/>
    </row>
    <row r="28" spans="1:11" ht="12.75">
      <c r="A28" s="106"/>
      <c r="C28" s="117"/>
      <c r="D28" s="122"/>
      <c r="E28" s="124"/>
      <c r="G28" s="124"/>
      <c r="J28" s="115"/>
      <c r="K28" s="115"/>
    </row>
    <row r="29" spans="1:11" ht="15">
      <c r="A29" s="106">
        <f>+A26+1</f>
        <v>11</v>
      </c>
      <c r="C29" s="116" t="s">
        <v>152</v>
      </c>
      <c r="D29" s="122"/>
      <c r="J29" s="115"/>
      <c r="K29" s="115"/>
    </row>
    <row r="30" spans="1:11" ht="15">
      <c r="A30" s="106"/>
      <c r="C30" s="116"/>
      <c r="D30" s="122"/>
      <c r="J30" s="115"/>
      <c r="K30" s="115"/>
    </row>
    <row r="31" spans="1:11" ht="12.75">
      <c r="A31" s="106">
        <f>+A29+1</f>
        <v>12</v>
      </c>
      <c r="C31" s="117" t="s">
        <v>143</v>
      </c>
      <c r="D31" s="118" t="s">
        <v>153</v>
      </c>
      <c r="E31" s="179">
        <f>ATCo!N38</f>
        <v>-898.01</v>
      </c>
      <c r="G31" s="179">
        <f>ATCo!I87</f>
        <v>-898.01</v>
      </c>
      <c r="H31" s="102"/>
      <c r="I31" s="119">
        <f>IF(G31="",0,(E31+G31)/2)</f>
        <v>-898.01</v>
      </c>
      <c r="J31" s="115"/>
      <c r="K31" s="115"/>
    </row>
    <row r="32" spans="1:11" ht="12.75">
      <c r="A32" s="106">
        <f>+A31+1</f>
        <v>13</v>
      </c>
      <c r="C32" s="117" t="s">
        <v>145</v>
      </c>
      <c r="D32" s="120" t="s">
        <v>146</v>
      </c>
      <c r="E32" s="179">
        <v>0</v>
      </c>
      <c r="G32" s="179">
        <v>0</v>
      </c>
      <c r="H32" s="102"/>
      <c r="I32" s="119">
        <f>IF(G32="",0,(E32+G32)/2)</f>
        <v>0</v>
      </c>
      <c r="J32" s="115"/>
      <c r="K32" s="115"/>
    </row>
    <row r="33" spans="1:11" ht="15">
      <c r="A33" s="106">
        <f>+A32+1</f>
        <v>14</v>
      </c>
      <c r="C33" s="117" t="s">
        <v>147</v>
      </c>
      <c r="D33" s="120" t="s">
        <v>146</v>
      </c>
      <c r="E33" s="180">
        <f>E31-E32+-E34</f>
        <v>-0.009999999999990905</v>
      </c>
      <c r="G33" s="180">
        <f>G31-G32+-G34</f>
        <v>-0.009999999999990905</v>
      </c>
      <c r="I33" s="121">
        <f>IF(G33="",0,(E33+G33)/2)</f>
        <v>-0.009999999999990905</v>
      </c>
      <c r="J33" s="115"/>
      <c r="K33" s="115"/>
    </row>
    <row r="34" spans="1:11" ht="12.75">
      <c r="A34" s="106">
        <f>+A33+1</f>
        <v>15</v>
      </c>
      <c r="C34" s="117" t="s">
        <v>148</v>
      </c>
      <c r="D34" s="122" t="str">
        <f>"Ln "&amp;A31&amp;" - ln "&amp;A32&amp;" - ln "&amp;A33&amp;""</f>
        <v>Ln 12 - ln 13 - ln 14</v>
      </c>
      <c r="E34" s="123">
        <f>ATCo!R38</f>
        <v>-898</v>
      </c>
      <c r="G34" s="123">
        <f>ATCo!L38</f>
        <v>-898</v>
      </c>
      <c r="I34" s="119">
        <f>+I31-I32-I33</f>
        <v>-898</v>
      </c>
      <c r="J34" s="115"/>
      <c r="K34" s="115"/>
    </row>
    <row r="35" spans="1:11" ht="15">
      <c r="A35" s="106"/>
      <c r="C35" s="116"/>
      <c r="D35" s="122"/>
      <c r="J35" s="115"/>
      <c r="K35" s="115"/>
    </row>
    <row r="36" spans="1:11" ht="12.75">
      <c r="A36" s="106"/>
      <c r="C36" s="117"/>
      <c r="D36" s="122"/>
      <c r="J36" s="115"/>
      <c r="K36" s="115"/>
    </row>
    <row r="37" spans="1:11" ht="15">
      <c r="A37" s="106">
        <f>+A34+1</f>
        <v>16</v>
      </c>
      <c r="C37" s="116" t="s">
        <v>154</v>
      </c>
      <c r="D37" s="122"/>
      <c r="J37" s="115"/>
      <c r="K37" s="115"/>
    </row>
    <row r="38" spans="1:11" ht="12.75">
      <c r="A38" s="106"/>
      <c r="C38" s="117"/>
      <c r="D38" s="122"/>
      <c r="J38" s="115"/>
      <c r="K38" s="115"/>
    </row>
    <row r="39" spans="1:11" ht="12.75">
      <c r="A39" s="106">
        <f>+A37+1</f>
        <v>17</v>
      </c>
      <c r="C39" s="117" t="s">
        <v>143</v>
      </c>
      <c r="D39" s="118" t="s">
        <v>155</v>
      </c>
      <c r="E39" s="179">
        <f>ATCo!N34</f>
        <v>2957</v>
      </c>
      <c r="G39" s="179">
        <f>ATCo!I56</f>
        <v>2957.06</v>
      </c>
      <c r="H39" s="102"/>
      <c r="I39" s="119">
        <f>IF(G39="",0,(E39+G39)/2)</f>
        <v>2957.0299999999997</v>
      </c>
      <c r="J39" s="115"/>
      <c r="K39" s="115"/>
    </row>
    <row r="40" spans="1:11" ht="12.75">
      <c r="A40" s="106">
        <f>+A39+1</f>
        <v>18</v>
      </c>
      <c r="C40" s="117" t="s">
        <v>145</v>
      </c>
      <c r="D40" s="120" t="s">
        <v>146</v>
      </c>
      <c r="E40" s="179">
        <v>0</v>
      </c>
      <c r="G40" s="179">
        <v>0</v>
      </c>
      <c r="H40" s="102"/>
      <c r="I40" s="119">
        <f>IF(G40="",0,(E40+G40)/2)</f>
        <v>0</v>
      </c>
      <c r="J40" s="115"/>
      <c r="K40" s="115"/>
    </row>
    <row r="41" spans="1:11" ht="15">
      <c r="A41" s="106">
        <f>+A40+1</f>
        <v>19</v>
      </c>
      <c r="C41" s="117" t="s">
        <v>147</v>
      </c>
      <c r="D41" s="120" t="s">
        <v>146</v>
      </c>
      <c r="E41" s="180">
        <f>E39-E40+-E42</f>
        <v>34.75</v>
      </c>
      <c r="G41" s="180">
        <f>G39-G40+-G42</f>
        <v>34.75</v>
      </c>
      <c r="I41" s="121">
        <f>IF(G41="",0,(E41+G41)/2)</f>
        <v>34.75</v>
      </c>
      <c r="J41" s="115"/>
      <c r="K41" s="115"/>
    </row>
    <row r="42" spans="1:11" ht="12.75">
      <c r="A42" s="106">
        <f>+A41+1</f>
        <v>20</v>
      </c>
      <c r="C42" s="117" t="s">
        <v>148</v>
      </c>
      <c r="D42" s="122" t="str">
        <f>"Ln "&amp;A39&amp;" - ln "&amp;A40&amp;" - ln "&amp;A41&amp;""</f>
        <v>Ln 17 - ln 18 - ln 19</v>
      </c>
      <c r="E42" s="123">
        <f>ATCo!R34</f>
        <v>2922.25</v>
      </c>
      <c r="G42" s="123">
        <f>ATCo!L34</f>
        <v>2922.31</v>
      </c>
      <c r="I42" s="119">
        <f>+I39-I40-I41</f>
        <v>2922.2799999999997</v>
      </c>
      <c r="J42" s="115"/>
      <c r="K42" s="115"/>
    </row>
    <row r="43" spans="1:11" ht="12.75">
      <c r="A43" s="106"/>
      <c r="C43" s="117"/>
      <c r="D43" s="122"/>
      <c r="J43" s="115"/>
      <c r="K43" s="115"/>
    </row>
    <row r="44" spans="1:11" ht="12.75">
      <c r="A44" s="106"/>
      <c r="C44" s="117"/>
      <c r="D44" s="122"/>
      <c r="J44" s="115"/>
      <c r="K44" s="115"/>
    </row>
    <row r="45" spans="1:11" ht="12.75">
      <c r="A45" s="106"/>
      <c r="C45" s="117"/>
      <c r="D45" s="117"/>
      <c r="J45" s="115"/>
      <c r="K45" s="115"/>
    </row>
    <row r="46" spans="1:11" ht="12.75">
      <c r="A46" s="125" t="s">
        <v>156</v>
      </c>
      <c r="B46" s="126" t="s">
        <v>157</v>
      </c>
      <c r="C46" s="117"/>
      <c r="D46" s="117"/>
      <c r="J46" s="115"/>
      <c r="K46" s="115"/>
    </row>
    <row r="47" spans="1:4" ht="12.75">
      <c r="A47" s="106"/>
      <c r="C47" s="117"/>
      <c r="D47" s="117"/>
    </row>
    <row r="48" spans="1:4" ht="12.75">
      <c r="A48" s="106" t="s">
        <v>158</v>
      </c>
      <c r="B48" s="103" t="s">
        <v>159</v>
      </c>
      <c r="C48" s="117"/>
      <c r="D48" s="117"/>
    </row>
    <row r="49" spans="2:11" ht="12.75">
      <c r="B49" s="127"/>
      <c r="C49" s="127"/>
      <c r="D49" s="127"/>
      <c r="E49" s="127"/>
      <c r="F49" s="127"/>
      <c r="G49" s="127"/>
      <c r="H49" s="127"/>
      <c r="I49" s="127"/>
      <c r="J49" s="127"/>
      <c r="K49" s="127"/>
    </row>
    <row r="50" spans="2:11" ht="12.75">
      <c r="B50" s="127"/>
      <c r="C50" s="127"/>
      <c r="D50" s="127"/>
      <c r="E50" s="127"/>
      <c r="F50" s="127"/>
      <c r="G50" s="127"/>
      <c r="H50" s="127"/>
      <c r="I50" s="127"/>
      <c r="J50" s="127"/>
      <c r="K50" s="127"/>
    </row>
    <row r="51" spans="2:11" ht="12.75">
      <c r="B51" s="127"/>
      <c r="C51" s="127"/>
      <c r="D51" s="127"/>
      <c r="E51" s="127"/>
      <c r="F51" s="127"/>
      <c r="G51" s="127"/>
      <c r="H51" s="127"/>
      <c r="I51" s="127"/>
      <c r="J51" s="127"/>
      <c r="K51" s="127"/>
    </row>
    <row r="52" spans="2:11" ht="12.75">
      <c r="B52" s="127"/>
      <c r="C52" s="127"/>
      <c r="D52" s="127"/>
      <c r="E52" s="127"/>
      <c r="F52" s="127"/>
      <c r="G52" s="127"/>
      <c r="H52" s="127"/>
      <c r="I52" s="127"/>
      <c r="J52" s="127"/>
      <c r="K52" s="127"/>
    </row>
    <row r="53" spans="2:11" ht="12.75">
      <c r="B53" s="127"/>
      <c r="C53" s="127"/>
      <c r="D53" s="127"/>
      <c r="E53" s="127"/>
      <c r="F53" s="127"/>
      <c r="G53" s="127"/>
      <c r="H53" s="127"/>
      <c r="I53" s="127"/>
      <c r="J53" s="127"/>
      <c r="K53" s="127"/>
    </row>
    <row r="54" spans="2:12" ht="12.75">
      <c r="B54" s="127"/>
      <c r="C54" s="127"/>
      <c r="D54" s="127"/>
      <c r="E54" s="127"/>
      <c r="F54" s="127"/>
      <c r="G54" s="127"/>
      <c r="H54" s="127"/>
      <c r="I54" s="127"/>
      <c r="J54" s="127"/>
      <c r="K54" s="127"/>
      <c r="L54" s="127"/>
    </row>
    <row r="55" spans="2:12" ht="12.75">
      <c r="B55" s="127"/>
      <c r="C55" s="127"/>
      <c r="D55" s="127"/>
      <c r="E55" s="127"/>
      <c r="F55" s="127"/>
      <c r="G55" s="127"/>
      <c r="H55" s="127"/>
      <c r="I55" s="127"/>
      <c r="J55" s="127"/>
      <c r="K55" s="127"/>
      <c r="L55" s="127"/>
    </row>
    <row r="56" spans="2:12" ht="12.75">
      <c r="B56" s="127"/>
      <c r="C56" s="127"/>
      <c r="D56" s="127"/>
      <c r="E56" s="127"/>
      <c r="F56" s="127"/>
      <c r="G56" s="127"/>
      <c r="H56" s="127"/>
      <c r="I56" s="127"/>
      <c r="J56" s="127"/>
      <c r="K56" s="127"/>
      <c r="L56" s="127"/>
    </row>
    <row r="57" spans="2:12" ht="12.75">
      <c r="B57" s="127"/>
      <c r="C57" s="127"/>
      <c r="D57" s="127"/>
      <c r="E57" s="127"/>
      <c r="F57" s="127"/>
      <c r="G57" s="127"/>
      <c r="H57" s="127"/>
      <c r="I57" s="127"/>
      <c r="J57" s="127"/>
      <c r="K57" s="127"/>
      <c r="L57" s="127"/>
    </row>
    <row r="58" spans="2:12" ht="12.75">
      <c r="B58" s="127"/>
      <c r="C58" s="127"/>
      <c r="D58" s="127"/>
      <c r="E58" s="127"/>
      <c r="F58" s="127"/>
      <c r="G58" s="127"/>
      <c r="H58" s="127"/>
      <c r="I58" s="127"/>
      <c r="J58" s="127"/>
      <c r="K58" s="127"/>
      <c r="L58" s="127"/>
    </row>
    <row r="59" spans="2:12" ht="12.75">
      <c r="B59" s="127"/>
      <c r="C59" s="127"/>
      <c r="D59" s="127"/>
      <c r="E59" s="127"/>
      <c r="F59" s="127"/>
      <c r="G59" s="127"/>
      <c r="H59" s="127"/>
      <c r="I59" s="127"/>
      <c r="J59" s="127"/>
      <c r="K59" s="127"/>
      <c r="L59" s="127"/>
    </row>
    <row r="60" spans="2:12" ht="12.75">
      <c r="B60" s="127"/>
      <c r="C60" s="127"/>
      <c r="D60" s="127"/>
      <c r="E60" s="127"/>
      <c r="F60" s="127"/>
      <c r="G60" s="127"/>
      <c r="H60" s="127"/>
      <c r="I60" s="127"/>
      <c r="J60" s="127"/>
      <c r="K60" s="127"/>
      <c r="L60" s="127"/>
    </row>
    <row r="61" spans="2:12" ht="12.75">
      <c r="B61" s="127"/>
      <c r="C61" s="127"/>
      <c r="D61" s="127"/>
      <c r="E61" s="127"/>
      <c r="F61" s="127"/>
      <c r="G61" s="127"/>
      <c r="H61" s="127"/>
      <c r="I61" s="127"/>
      <c r="J61" s="127"/>
      <c r="K61" s="127"/>
      <c r="L61" s="127"/>
    </row>
    <row r="62" spans="2:12" ht="12.75">
      <c r="B62" s="127"/>
      <c r="C62" s="127"/>
      <c r="D62" s="127"/>
      <c r="E62" s="127"/>
      <c r="F62" s="127"/>
      <c r="G62" s="127"/>
      <c r="H62" s="127"/>
      <c r="I62" s="127"/>
      <c r="J62" s="127"/>
      <c r="K62" s="127"/>
      <c r="L62" s="127"/>
    </row>
    <row r="63" spans="2:12" ht="12.75">
      <c r="B63" s="127"/>
      <c r="C63" s="127"/>
      <c r="D63" s="127"/>
      <c r="E63" s="127"/>
      <c r="F63" s="127"/>
      <c r="G63" s="127"/>
      <c r="H63" s="127"/>
      <c r="I63" s="127"/>
      <c r="J63" s="127"/>
      <c r="K63" s="127"/>
      <c r="L63" s="127"/>
    </row>
    <row r="64" spans="2:12" ht="12.75">
      <c r="B64" s="127"/>
      <c r="C64" s="127"/>
      <c r="D64" s="127"/>
      <c r="E64" s="127"/>
      <c r="F64" s="127"/>
      <c r="G64" s="127"/>
      <c r="H64" s="127"/>
      <c r="I64" s="127"/>
      <c r="J64" s="127"/>
      <c r="K64" s="127"/>
      <c r="L64" s="127"/>
    </row>
    <row r="65" spans="2:12" ht="12.75">
      <c r="B65" s="127"/>
      <c r="C65" s="127"/>
      <c r="D65" s="127"/>
      <c r="E65" s="127"/>
      <c r="F65" s="127"/>
      <c r="G65" s="127"/>
      <c r="H65" s="127"/>
      <c r="I65" s="127"/>
      <c r="J65" s="127"/>
      <c r="K65" s="127"/>
      <c r="L65" s="127"/>
    </row>
    <row r="66" spans="2:12" ht="12.75">
      <c r="B66" s="127"/>
      <c r="C66" s="127"/>
      <c r="D66" s="127"/>
      <c r="E66" s="127"/>
      <c r="F66" s="127"/>
      <c r="G66" s="127"/>
      <c r="H66" s="127"/>
      <c r="I66" s="127"/>
      <c r="J66" s="127"/>
      <c r="K66" s="127"/>
      <c r="L66" s="127"/>
    </row>
    <row r="67" spans="2:12" ht="12.75">
      <c r="B67" s="127"/>
      <c r="C67" s="127"/>
      <c r="D67" s="127"/>
      <c r="E67" s="127"/>
      <c r="F67" s="127"/>
      <c r="G67" s="127"/>
      <c r="H67" s="127"/>
      <c r="I67" s="127"/>
      <c r="J67" s="127"/>
      <c r="K67" s="127"/>
      <c r="L67" s="127"/>
    </row>
    <row r="68" spans="2:12" ht="12.75">
      <c r="B68" s="127"/>
      <c r="C68" s="127"/>
      <c r="D68" s="127"/>
      <c r="E68" s="127"/>
      <c r="F68" s="127"/>
      <c r="G68" s="127"/>
      <c r="H68" s="127"/>
      <c r="I68" s="127"/>
      <c r="J68" s="127"/>
      <c r="K68" s="127"/>
      <c r="L68" s="127"/>
    </row>
    <row r="69" spans="2:12" ht="12.75">
      <c r="B69" s="127"/>
      <c r="C69" s="127"/>
      <c r="D69" s="127"/>
      <c r="E69" s="127"/>
      <c r="F69" s="127"/>
      <c r="G69" s="127"/>
      <c r="H69" s="127"/>
      <c r="I69" s="127"/>
      <c r="J69" s="127"/>
      <c r="K69" s="127"/>
      <c r="L69" s="127"/>
    </row>
    <row r="70" spans="2:12" ht="12.75">
      <c r="B70" s="127"/>
      <c r="C70" s="127"/>
      <c r="D70" s="127"/>
      <c r="E70" s="127"/>
      <c r="F70" s="127"/>
      <c r="G70" s="127"/>
      <c r="H70" s="127"/>
      <c r="I70" s="127"/>
      <c r="J70" s="127"/>
      <c r="K70" s="127"/>
      <c r="L70" s="127"/>
    </row>
    <row r="71" spans="2:12" ht="12.75">
      <c r="B71" s="127"/>
      <c r="C71" s="127"/>
      <c r="D71" s="127"/>
      <c r="E71" s="127"/>
      <c r="F71" s="127"/>
      <c r="G71" s="127"/>
      <c r="H71" s="127"/>
      <c r="I71" s="127"/>
      <c r="J71" s="127"/>
      <c r="K71" s="127"/>
      <c r="L71" s="127"/>
    </row>
    <row r="72" spans="2:12" ht="12.75">
      <c r="B72" s="127"/>
      <c r="C72" s="127"/>
      <c r="D72" s="127"/>
      <c r="E72" s="127"/>
      <c r="F72" s="127"/>
      <c r="G72" s="127"/>
      <c r="H72" s="127"/>
      <c r="I72" s="127"/>
      <c r="J72" s="127"/>
      <c r="K72" s="127"/>
      <c r="L72" s="127"/>
    </row>
    <row r="73" spans="2:12" ht="12.75">
      <c r="B73" s="127"/>
      <c r="C73" s="127"/>
      <c r="D73" s="127"/>
      <c r="E73" s="127"/>
      <c r="F73" s="127"/>
      <c r="G73" s="127"/>
      <c r="H73" s="127"/>
      <c r="I73" s="127"/>
      <c r="J73" s="127"/>
      <c r="K73" s="127"/>
      <c r="L73" s="127"/>
    </row>
    <row r="74" spans="2:12" ht="12.75">
      <c r="B74" s="127"/>
      <c r="C74" s="127"/>
      <c r="D74" s="127"/>
      <c r="E74" s="127"/>
      <c r="F74" s="127"/>
      <c r="G74" s="127"/>
      <c r="H74" s="127"/>
      <c r="I74" s="127"/>
      <c r="J74" s="127"/>
      <c r="K74" s="127"/>
      <c r="L74" s="127"/>
    </row>
    <row r="75" spans="2:12" ht="12.75">
      <c r="B75" s="127"/>
      <c r="C75" s="127"/>
      <c r="D75" s="127"/>
      <c r="E75" s="127"/>
      <c r="F75" s="127"/>
      <c r="G75" s="127"/>
      <c r="H75" s="127"/>
      <c r="I75" s="127"/>
      <c r="J75" s="127"/>
      <c r="K75" s="127"/>
      <c r="L75" s="127"/>
    </row>
    <row r="76" spans="2:12" ht="12.75">
      <c r="B76" s="127"/>
      <c r="C76" s="127"/>
      <c r="D76" s="127"/>
      <c r="E76" s="127"/>
      <c r="F76" s="127"/>
      <c r="G76" s="127"/>
      <c r="H76" s="127"/>
      <c r="I76" s="127"/>
      <c r="J76" s="127"/>
      <c r="K76" s="127"/>
      <c r="L76" s="127"/>
    </row>
    <row r="77" spans="2:12" ht="12.75">
      <c r="B77" s="127"/>
      <c r="C77" s="127"/>
      <c r="D77" s="127"/>
      <c r="E77" s="127"/>
      <c r="F77" s="127"/>
      <c r="G77" s="127"/>
      <c r="H77" s="127"/>
      <c r="I77" s="127"/>
      <c r="J77" s="127"/>
      <c r="K77" s="127"/>
      <c r="L77" s="127"/>
    </row>
    <row r="78" spans="2:12" ht="12.75">
      <c r="B78" s="127"/>
      <c r="C78" s="127"/>
      <c r="D78" s="127"/>
      <c r="E78" s="127"/>
      <c r="F78" s="127"/>
      <c r="G78" s="127"/>
      <c r="H78" s="127"/>
      <c r="I78" s="127"/>
      <c r="J78" s="127"/>
      <c r="K78" s="127"/>
      <c r="L78" s="127"/>
    </row>
    <row r="79" spans="2:12" ht="12.75">
      <c r="B79" s="127"/>
      <c r="C79" s="127"/>
      <c r="D79" s="127"/>
      <c r="E79" s="127"/>
      <c r="F79" s="127"/>
      <c r="G79" s="127"/>
      <c r="H79" s="127"/>
      <c r="I79" s="127"/>
      <c r="J79" s="127"/>
      <c r="K79" s="127"/>
      <c r="L79" s="127"/>
    </row>
    <row r="80" spans="2:12" ht="12.75">
      <c r="B80" s="127"/>
      <c r="C80" s="127"/>
      <c r="D80" s="127"/>
      <c r="E80" s="127"/>
      <c r="F80" s="127"/>
      <c r="G80" s="127"/>
      <c r="H80" s="127"/>
      <c r="I80" s="127"/>
      <c r="J80" s="127"/>
      <c r="K80" s="127"/>
      <c r="L80" s="127"/>
    </row>
    <row r="81" spans="2:12" ht="12.75">
      <c r="B81" s="127"/>
      <c r="C81" s="127"/>
      <c r="D81" s="127"/>
      <c r="E81" s="127"/>
      <c r="F81" s="127"/>
      <c r="G81" s="127"/>
      <c r="H81" s="127"/>
      <c r="I81" s="127"/>
      <c r="J81" s="127"/>
      <c r="K81" s="127"/>
      <c r="L81" s="127"/>
    </row>
    <row r="82" spans="2:12" ht="12.75">
      <c r="B82" s="127"/>
      <c r="C82" s="127"/>
      <c r="D82" s="127"/>
      <c r="E82" s="127"/>
      <c r="F82" s="127"/>
      <c r="G82" s="127"/>
      <c r="H82" s="127"/>
      <c r="I82" s="127"/>
      <c r="J82" s="127"/>
      <c r="K82" s="127"/>
      <c r="L82" s="127"/>
    </row>
    <row r="83" spans="2:12" ht="12.75">
      <c r="B83" s="127"/>
      <c r="C83" s="127"/>
      <c r="D83" s="127"/>
      <c r="E83" s="127"/>
      <c r="F83" s="127"/>
      <c r="G83" s="127"/>
      <c r="H83" s="127"/>
      <c r="I83" s="127"/>
      <c r="J83" s="127"/>
      <c r="K83" s="127"/>
      <c r="L83" s="127"/>
    </row>
    <row r="84" spans="2:12" ht="12.75">
      <c r="B84" s="127"/>
      <c r="C84" s="127"/>
      <c r="D84" s="127"/>
      <c r="E84" s="127"/>
      <c r="F84" s="127"/>
      <c r="G84" s="127"/>
      <c r="H84" s="127"/>
      <c r="I84" s="127"/>
      <c r="J84" s="127"/>
      <c r="K84" s="127"/>
      <c r="L84" s="127"/>
    </row>
    <row r="85" spans="2:12" ht="12.75">
      <c r="B85" s="127"/>
      <c r="C85" s="127"/>
      <c r="D85" s="127"/>
      <c r="E85" s="127"/>
      <c r="F85" s="127"/>
      <c r="G85" s="127"/>
      <c r="H85" s="127"/>
      <c r="I85" s="127"/>
      <c r="J85" s="127"/>
      <c r="K85" s="127"/>
      <c r="L85" s="127"/>
    </row>
    <row r="86" spans="2:12" ht="12.75">
      <c r="B86" s="127"/>
      <c r="C86" s="127"/>
      <c r="D86" s="127"/>
      <c r="E86" s="127"/>
      <c r="F86" s="127"/>
      <c r="G86" s="127"/>
      <c r="H86" s="127"/>
      <c r="I86" s="127"/>
      <c r="J86" s="127"/>
      <c r="K86" s="127"/>
      <c r="L86" s="127"/>
    </row>
    <row r="87" spans="2:12" ht="12.75">
      <c r="B87" s="127"/>
      <c r="C87" s="127"/>
      <c r="D87" s="127"/>
      <c r="E87" s="127"/>
      <c r="F87" s="127"/>
      <c r="G87" s="127"/>
      <c r="H87" s="127"/>
      <c r="I87" s="127"/>
      <c r="J87" s="127"/>
      <c r="K87" s="127"/>
      <c r="L87" s="127"/>
    </row>
    <row r="88" spans="2:12" ht="12.75">
      <c r="B88" s="127"/>
      <c r="C88" s="127"/>
      <c r="D88" s="127"/>
      <c r="E88" s="127"/>
      <c r="F88" s="127"/>
      <c r="G88" s="127"/>
      <c r="H88" s="127"/>
      <c r="I88" s="127"/>
      <c r="J88" s="127"/>
      <c r="K88" s="127"/>
      <c r="L88" s="127"/>
    </row>
    <row r="89" spans="2:12" ht="12.75">
      <c r="B89" s="127"/>
      <c r="C89" s="127"/>
      <c r="D89" s="127"/>
      <c r="E89" s="127"/>
      <c r="F89" s="127"/>
      <c r="G89" s="127"/>
      <c r="H89" s="127"/>
      <c r="I89" s="127"/>
      <c r="J89" s="127"/>
      <c r="K89" s="127"/>
      <c r="L89" s="127"/>
    </row>
    <row r="90" spans="2:12" ht="12.75">
      <c r="B90" s="127"/>
      <c r="C90" s="127"/>
      <c r="D90" s="127"/>
      <c r="E90" s="127"/>
      <c r="F90" s="127"/>
      <c r="G90" s="127"/>
      <c r="H90" s="127"/>
      <c r="I90" s="127"/>
      <c r="J90" s="127"/>
      <c r="K90" s="127"/>
      <c r="L90" s="127"/>
    </row>
    <row r="91" spans="2:12" ht="12.75">
      <c r="B91" s="127"/>
      <c r="C91" s="127"/>
      <c r="D91" s="127"/>
      <c r="E91" s="127"/>
      <c r="F91" s="127"/>
      <c r="G91" s="127"/>
      <c r="H91" s="127"/>
      <c r="I91" s="127"/>
      <c r="J91" s="127"/>
      <c r="K91" s="127"/>
      <c r="L91" s="127"/>
    </row>
    <row r="92" spans="2:12" ht="12.75">
      <c r="B92" s="127"/>
      <c r="C92" s="127"/>
      <c r="D92" s="127"/>
      <c r="E92" s="127"/>
      <c r="F92" s="127"/>
      <c r="G92" s="127"/>
      <c r="H92" s="127"/>
      <c r="I92" s="127"/>
      <c r="J92" s="127"/>
      <c r="K92" s="127"/>
      <c r="L92" s="127"/>
    </row>
    <row r="93" spans="2:12" ht="12.75">
      <c r="B93" s="127"/>
      <c r="C93" s="127"/>
      <c r="D93" s="127"/>
      <c r="E93" s="127"/>
      <c r="F93" s="127"/>
      <c r="G93" s="127"/>
      <c r="H93" s="127"/>
      <c r="I93" s="127"/>
      <c r="J93" s="127"/>
      <c r="K93" s="127"/>
      <c r="L93" s="127"/>
    </row>
    <row r="94" spans="2:12" ht="12.75">
      <c r="B94" s="127"/>
      <c r="C94" s="127"/>
      <c r="D94" s="127"/>
      <c r="E94" s="127"/>
      <c r="F94" s="127"/>
      <c r="G94" s="127"/>
      <c r="H94" s="127"/>
      <c r="I94" s="127"/>
      <c r="J94" s="127"/>
      <c r="K94" s="127"/>
      <c r="L94" s="127"/>
    </row>
    <row r="95" spans="2:12" ht="12.75">
      <c r="B95" s="127"/>
      <c r="C95" s="127"/>
      <c r="D95" s="127"/>
      <c r="E95" s="127"/>
      <c r="F95" s="127"/>
      <c r="G95" s="127"/>
      <c r="H95" s="127"/>
      <c r="I95" s="127"/>
      <c r="J95" s="127"/>
      <c r="K95" s="127"/>
      <c r="L95" s="127"/>
    </row>
    <row r="96" spans="2:12" ht="12.75">
      <c r="B96" s="127"/>
      <c r="C96" s="127"/>
      <c r="D96" s="127"/>
      <c r="E96" s="127"/>
      <c r="F96" s="127"/>
      <c r="G96" s="127"/>
      <c r="H96" s="127"/>
      <c r="I96" s="127"/>
      <c r="J96" s="127"/>
      <c r="K96" s="127"/>
      <c r="L96" s="127"/>
    </row>
    <row r="97" spans="2:12" ht="12.75">
      <c r="B97" s="127"/>
      <c r="C97" s="127"/>
      <c r="D97" s="127"/>
      <c r="E97" s="127"/>
      <c r="F97" s="127"/>
      <c r="G97" s="127"/>
      <c r="H97" s="127"/>
      <c r="I97" s="127"/>
      <c r="J97" s="127"/>
      <c r="K97" s="127"/>
      <c r="L97" s="127"/>
    </row>
    <row r="98" spans="2:12" ht="12.75">
      <c r="B98" s="127"/>
      <c r="C98" s="127"/>
      <c r="D98" s="127"/>
      <c r="E98" s="127"/>
      <c r="F98" s="127"/>
      <c r="G98" s="127"/>
      <c r="H98" s="127"/>
      <c r="I98" s="127"/>
      <c r="J98" s="127"/>
      <c r="K98" s="127"/>
      <c r="L98" s="127"/>
    </row>
    <row r="99" spans="2:12" ht="12.75">
      <c r="B99" s="127"/>
      <c r="C99" s="127"/>
      <c r="D99" s="127"/>
      <c r="E99" s="127"/>
      <c r="F99" s="127"/>
      <c r="G99" s="127"/>
      <c r="H99" s="127"/>
      <c r="I99" s="127"/>
      <c r="J99" s="127"/>
      <c r="K99" s="127"/>
      <c r="L99" s="127"/>
    </row>
    <row r="100" spans="2:12" ht="12.75">
      <c r="B100" s="127"/>
      <c r="C100" s="127"/>
      <c r="D100" s="127"/>
      <c r="E100" s="127"/>
      <c r="F100" s="127"/>
      <c r="G100" s="127"/>
      <c r="H100" s="127"/>
      <c r="I100" s="127"/>
      <c r="J100" s="127"/>
      <c r="K100" s="127"/>
      <c r="L100" s="127"/>
    </row>
    <row r="101" spans="2:12" ht="12.75">
      <c r="B101" s="127"/>
      <c r="C101" s="127"/>
      <c r="D101" s="127"/>
      <c r="E101" s="127"/>
      <c r="F101" s="127"/>
      <c r="G101" s="127"/>
      <c r="H101" s="127"/>
      <c r="I101" s="127"/>
      <c r="J101" s="127"/>
      <c r="K101" s="127"/>
      <c r="L101" s="127"/>
    </row>
    <row r="102" spans="2:12" ht="12.75">
      <c r="B102" s="127"/>
      <c r="C102" s="127"/>
      <c r="D102" s="127"/>
      <c r="E102" s="127"/>
      <c r="F102" s="127"/>
      <c r="G102" s="127"/>
      <c r="H102" s="127"/>
      <c r="I102" s="127"/>
      <c r="J102" s="127"/>
      <c r="K102" s="127"/>
      <c r="L102" s="127"/>
    </row>
    <row r="103" spans="2:12" ht="12.75">
      <c r="B103" s="127"/>
      <c r="C103" s="127"/>
      <c r="D103" s="127"/>
      <c r="E103" s="127"/>
      <c r="F103" s="127"/>
      <c r="G103" s="127"/>
      <c r="H103" s="127"/>
      <c r="I103" s="127"/>
      <c r="J103" s="127"/>
      <c r="K103" s="127"/>
      <c r="L103" s="127"/>
    </row>
    <row r="104" spans="2:12" ht="12.75">
      <c r="B104" s="127"/>
      <c r="C104" s="127"/>
      <c r="D104" s="127"/>
      <c r="E104" s="127"/>
      <c r="F104" s="127"/>
      <c r="G104" s="127"/>
      <c r="H104" s="127"/>
      <c r="I104" s="127"/>
      <c r="J104" s="127"/>
      <c r="K104" s="127"/>
      <c r="L104" s="127"/>
    </row>
    <row r="105" spans="2:12" ht="12.75">
      <c r="B105" s="127"/>
      <c r="C105" s="127"/>
      <c r="D105" s="127"/>
      <c r="E105" s="127"/>
      <c r="F105" s="127"/>
      <c r="G105" s="127"/>
      <c r="H105" s="127"/>
      <c r="I105" s="127"/>
      <c r="J105" s="127"/>
      <c r="K105" s="127"/>
      <c r="L105" s="127"/>
    </row>
    <row r="106" spans="2:12" ht="12.75">
      <c r="B106" s="127"/>
      <c r="C106" s="127"/>
      <c r="D106" s="127"/>
      <c r="E106" s="127"/>
      <c r="F106" s="127"/>
      <c r="G106" s="127"/>
      <c r="H106" s="127"/>
      <c r="I106" s="127"/>
      <c r="J106" s="127"/>
      <c r="K106" s="127"/>
      <c r="L106" s="127"/>
    </row>
    <row r="107" spans="2:12" ht="12.75">
      <c r="B107" s="127"/>
      <c r="C107" s="127"/>
      <c r="D107" s="127"/>
      <c r="E107" s="127"/>
      <c r="F107" s="127"/>
      <c r="G107" s="127"/>
      <c r="H107" s="127"/>
      <c r="I107" s="127"/>
      <c r="J107" s="127"/>
      <c r="K107" s="127"/>
      <c r="L107" s="127"/>
    </row>
    <row r="108" spans="2:12" ht="12.75">
      <c r="B108" s="127"/>
      <c r="C108" s="127"/>
      <c r="D108" s="127"/>
      <c r="E108" s="127"/>
      <c r="F108" s="127"/>
      <c r="G108" s="127"/>
      <c r="H108" s="127"/>
      <c r="I108" s="127"/>
      <c r="J108" s="127"/>
      <c r="K108" s="127"/>
      <c r="L108" s="127"/>
    </row>
    <row r="109" spans="2:12" ht="12.75">
      <c r="B109" s="127"/>
      <c r="C109" s="127"/>
      <c r="D109" s="127"/>
      <c r="E109" s="127"/>
      <c r="F109" s="127"/>
      <c r="G109" s="127"/>
      <c r="H109" s="127"/>
      <c r="I109" s="127"/>
      <c r="J109" s="127"/>
      <c r="K109" s="127"/>
      <c r="L109" s="127"/>
    </row>
    <row r="110" spans="2:12" ht="12.75">
      <c r="B110" s="127"/>
      <c r="C110" s="127"/>
      <c r="D110" s="127"/>
      <c r="E110" s="127"/>
      <c r="F110" s="127"/>
      <c r="G110" s="127"/>
      <c r="H110" s="127"/>
      <c r="I110" s="127"/>
      <c r="J110" s="127"/>
      <c r="K110" s="127"/>
      <c r="L110" s="127"/>
    </row>
    <row r="111" spans="2:12" ht="12.75">
      <c r="B111" s="127"/>
      <c r="C111" s="127"/>
      <c r="D111" s="127"/>
      <c r="E111" s="127"/>
      <c r="F111" s="127"/>
      <c r="G111" s="127"/>
      <c r="H111" s="127"/>
      <c r="I111" s="127"/>
      <c r="J111" s="127"/>
      <c r="K111" s="127"/>
      <c r="L111" s="127"/>
    </row>
    <row r="112" spans="2:12" ht="12.75">
      <c r="B112" s="127"/>
      <c r="C112" s="127"/>
      <c r="D112" s="127"/>
      <c r="E112" s="127"/>
      <c r="F112" s="127"/>
      <c r="G112" s="127"/>
      <c r="H112" s="127"/>
      <c r="I112" s="127"/>
      <c r="J112" s="127"/>
      <c r="K112" s="127"/>
      <c r="L112" s="127"/>
    </row>
    <row r="113" spans="2:12" ht="12.75">
      <c r="B113" s="127"/>
      <c r="C113" s="127"/>
      <c r="D113" s="127"/>
      <c r="E113" s="127"/>
      <c r="F113" s="127"/>
      <c r="G113" s="127"/>
      <c r="H113" s="127"/>
      <c r="I113" s="127"/>
      <c r="J113" s="127"/>
      <c r="K113" s="127"/>
      <c r="L113" s="127"/>
    </row>
    <row r="114" spans="2:12" ht="12.75">
      <c r="B114" s="127"/>
      <c r="C114" s="127"/>
      <c r="D114" s="127"/>
      <c r="E114" s="127"/>
      <c r="F114" s="127"/>
      <c r="G114" s="127"/>
      <c r="H114" s="127"/>
      <c r="I114" s="127"/>
      <c r="J114" s="127"/>
      <c r="K114" s="127"/>
      <c r="L114" s="127"/>
    </row>
    <row r="115" spans="2:12" ht="12.75">
      <c r="B115" s="127"/>
      <c r="C115" s="127"/>
      <c r="D115" s="127"/>
      <c r="E115" s="127"/>
      <c r="F115" s="127"/>
      <c r="G115" s="127"/>
      <c r="H115" s="127"/>
      <c r="I115" s="127"/>
      <c r="J115" s="127"/>
      <c r="K115" s="127"/>
      <c r="L115" s="127"/>
    </row>
    <row r="116" spans="2:12" ht="12.75">
      <c r="B116" s="127"/>
      <c r="C116" s="127"/>
      <c r="D116" s="127"/>
      <c r="E116" s="127"/>
      <c r="F116" s="127"/>
      <c r="G116" s="127"/>
      <c r="H116" s="127"/>
      <c r="I116" s="127"/>
      <c r="J116" s="127"/>
      <c r="K116" s="127"/>
      <c r="L116" s="127"/>
    </row>
    <row r="117" spans="2:12" ht="12.75">
      <c r="B117" s="127"/>
      <c r="C117" s="127"/>
      <c r="D117" s="127"/>
      <c r="E117" s="127"/>
      <c r="F117" s="127"/>
      <c r="G117" s="127"/>
      <c r="H117" s="127"/>
      <c r="I117" s="127"/>
      <c r="J117" s="127"/>
      <c r="K117" s="127"/>
      <c r="L117" s="127"/>
    </row>
    <row r="118" spans="2:12" ht="12.75">
      <c r="B118" s="127"/>
      <c r="C118" s="127"/>
      <c r="D118" s="127"/>
      <c r="E118" s="127"/>
      <c r="F118" s="127"/>
      <c r="G118" s="127"/>
      <c r="H118" s="127"/>
      <c r="I118" s="127"/>
      <c r="J118" s="127"/>
      <c r="K118" s="127"/>
      <c r="L118" s="127"/>
    </row>
    <row r="119" spans="2:12" ht="12.75">
      <c r="B119" s="127"/>
      <c r="C119" s="127"/>
      <c r="D119" s="127"/>
      <c r="E119" s="127"/>
      <c r="F119" s="127"/>
      <c r="G119" s="127"/>
      <c r="H119" s="127"/>
      <c r="I119" s="127"/>
      <c r="J119" s="127"/>
      <c r="K119" s="127"/>
      <c r="L119" s="127"/>
    </row>
    <row r="120" spans="2:12" ht="12.75">
      <c r="B120" s="127"/>
      <c r="C120" s="127"/>
      <c r="D120" s="127"/>
      <c r="E120" s="127"/>
      <c r="F120" s="127"/>
      <c r="G120" s="127"/>
      <c r="H120" s="127"/>
      <c r="I120" s="127"/>
      <c r="J120" s="127"/>
      <c r="K120" s="127"/>
      <c r="L120" s="127"/>
    </row>
    <row r="121" spans="2:12" ht="12.75">
      <c r="B121" s="127"/>
      <c r="C121" s="127"/>
      <c r="D121" s="127"/>
      <c r="E121" s="127"/>
      <c r="F121" s="127"/>
      <c r="G121" s="127"/>
      <c r="H121" s="127"/>
      <c r="I121" s="127"/>
      <c r="J121" s="127"/>
      <c r="K121" s="127"/>
      <c r="L121" s="127"/>
    </row>
    <row r="122" spans="2:12" ht="12.75">
      <c r="B122" s="127"/>
      <c r="C122" s="127"/>
      <c r="D122" s="127"/>
      <c r="E122" s="127"/>
      <c r="F122" s="127"/>
      <c r="G122" s="127"/>
      <c r="H122" s="127"/>
      <c r="I122" s="127"/>
      <c r="J122" s="127"/>
      <c r="K122" s="127"/>
      <c r="L122" s="127"/>
    </row>
    <row r="123" spans="2:12" ht="12.75">
      <c r="B123" s="127"/>
      <c r="C123" s="127"/>
      <c r="D123" s="127"/>
      <c r="E123" s="127"/>
      <c r="F123" s="127"/>
      <c r="G123" s="127"/>
      <c r="H123" s="127"/>
      <c r="I123" s="127"/>
      <c r="J123" s="127"/>
      <c r="K123" s="127"/>
      <c r="L123" s="127"/>
    </row>
    <row r="124" spans="2:12" ht="12.75">
      <c r="B124" s="127"/>
      <c r="C124" s="127"/>
      <c r="D124" s="127"/>
      <c r="E124" s="127"/>
      <c r="F124" s="127"/>
      <c r="G124" s="127"/>
      <c r="H124" s="127"/>
      <c r="I124" s="127"/>
      <c r="J124" s="127"/>
      <c r="K124" s="127"/>
      <c r="L124" s="127"/>
    </row>
    <row r="125" spans="2:12" ht="12.75">
      <c r="B125" s="127"/>
      <c r="C125" s="127"/>
      <c r="D125" s="127"/>
      <c r="E125" s="127"/>
      <c r="F125" s="127"/>
      <c r="G125" s="127"/>
      <c r="H125" s="127"/>
      <c r="I125" s="127"/>
      <c r="J125" s="127"/>
      <c r="K125" s="127"/>
      <c r="L125" s="127"/>
    </row>
    <row r="126" spans="2:12" ht="12.75">
      <c r="B126" s="127"/>
      <c r="C126" s="127"/>
      <c r="D126" s="127"/>
      <c r="E126" s="127"/>
      <c r="F126" s="127"/>
      <c r="G126" s="127"/>
      <c r="H126" s="127"/>
      <c r="I126" s="127"/>
      <c r="J126" s="127"/>
      <c r="K126" s="127"/>
      <c r="L126" s="127"/>
    </row>
    <row r="127" spans="2:12" ht="12.75">
      <c r="B127" s="127"/>
      <c r="C127" s="127"/>
      <c r="D127" s="127"/>
      <c r="E127" s="127"/>
      <c r="F127" s="127"/>
      <c r="G127" s="127"/>
      <c r="H127" s="127"/>
      <c r="I127" s="127"/>
      <c r="J127" s="127"/>
      <c r="K127" s="127"/>
      <c r="L127" s="127"/>
    </row>
    <row r="128" spans="2:12" ht="12.75">
      <c r="B128" s="127"/>
      <c r="C128" s="127"/>
      <c r="D128" s="127"/>
      <c r="E128" s="127"/>
      <c r="F128" s="127"/>
      <c r="G128" s="127"/>
      <c r="H128" s="127"/>
      <c r="I128" s="127"/>
      <c r="J128" s="127"/>
      <c r="K128" s="127"/>
      <c r="L128" s="127"/>
    </row>
    <row r="129" spans="2:12" ht="12.75">
      <c r="B129" s="127"/>
      <c r="C129" s="127"/>
      <c r="D129" s="127"/>
      <c r="E129" s="127"/>
      <c r="F129" s="127"/>
      <c r="G129" s="127"/>
      <c r="H129" s="127"/>
      <c r="I129" s="127"/>
      <c r="J129" s="127"/>
      <c r="K129" s="127"/>
      <c r="L129" s="127"/>
    </row>
    <row r="130" spans="2:12" ht="12.75">
      <c r="B130" s="127"/>
      <c r="C130" s="127"/>
      <c r="D130" s="127"/>
      <c r="E130" s="127"/>
      <c r="F130" s="127"/>
      <c r="G130" s="127"/>
      <c r="H130" s="127"/>
      <c r="I130" s="127"/>
      <c r="J130" s="127"/>
      <c r="K130" s="127"/>
      <c r="L130" s="127"/>
    </row>
    <row r="131" spans="2:12" ht="12.75">
      <c r="B131" s="127"/>
      <c r="C131" s="127"/>
      <c r="D131" s="127"/>
      <c r="E131" s="127"/>
      <c r="F131" s="127"/>
      <c r="G131" s="127"/>
      <c r="H131" s="127"/>
      <c r="I131" s="127"/>
      <c r="J131" s="127"/>
      <c r="K131" s="127"/>
      <c r="L131" s="127"/>
    </row>
    <row r="132" spans="2:12" ht="12.75">
      <c r="B132" s="127"/>
      <c r="C132" s="127"/>
      <c r="D132" s="127"/>
      <c r="E132" s="127"/>
      <c r="F132" s="127"/>
      <c r="G132" s="127"/>
      <c r="H132" s="127"/>
      <c r="I132" s="127"/>
      <c r="J132" s="127"/>
      <c r="K132" s="127"/>
      <c r="L132" s="127"/>
    </row>
    <row r="133" spans="2:12" ht="12.75">
      <c r="B133" s="127"/>
      <c r="C133" s="127"/>
      <c r="D133" s="127"/>
      <c r="E133" s="127"/>
      <c r="F133" s="127"/>
      <c r="G133" s="127"/>
      <c r="H133" s="127"/>
      <c r="I133" s="127"/>
      <c r="J133" s="127"/>
      <c r="K133" s="127"/>
      <c r="L133" s="127"/>
    </row>
    <row r="134" spans="2:12" ht="12.75">
      <c r="B134" s="127"/>
      <c r="C134" s="127"/>
      <c r="D134" s="127"/>
      <c r="E134" s="127"/>
      <c r="F134" s="127"/>
      <c r="G134" s="127"/>
      <c r="H134" s="127"/>
      <c r="I134" s="127"/>
      <c r="J134" s="127"/>
      <c r="K134" s="127"/>
      <c r="L134" s="127"/>
    </row>
    <row r="135" spans="2:12" ht="12.75">
      <c r="B135" s="127"/>
      <c r="C135" s="127"/>
      <c r="D135" s="127"/>
      <c r="E135" s="127"/>
      <c r="F135" s="127"/>
      <c r="G135" s="127"/>
      <c r="H135" s="127"/>
      <c r="I135" s="127"/>
      <c r="J135" s="127"/>
      <c r="K135" s="127"/>
      <c r="L135" s="127"/>
    </row>
    <row r="136" spans="2:12" ht="12.75">
      <c r="B136" s="127"/>
      <c r="C136" s="127"/>
      <c r="D136" s="127"/>
      <c r="E136" s="127"/>
      <c r="F136" s="127"/>
      <c r="G136" s="127"/>
      <c r="H136" s="127"/>
      <c r="I136" s="127"/>
      <c r="J136" s="127"/>
      <c r="K136" s="127"/>
      <c r="L136" s="127"/>
    </row>
    <row r="137" spans="2:12" ht="12.75">
      <c r="B137" s="127"/>
      <c r="C137" s="127"/>
      <c r="D137" s="127"/>
      <c r="E137" s="127"/>
      <c r="F137" s="127"/>
      <c r="G137" s="127"/>
      <c r="H137" s="127"/>
      <c r="I137" s="127"/>
      <c r="J137" s="127"/>
      <c r="K137" s="127"/>
      <c r="L137" s="127"/>
    </row>
    <row r="138" spans="2:12" ht="12.75">
      <c r="B138" s="127"/>
      <c r="C138" s="127"/>
      <c r="D138" s="127"/>
      <c r="E138" s="127"/>
      <c r="F138" s="127"/>
      <c r="G138" s="127"/>
      <c r="H138" s="127"/>
      <c r="I138" s="127"/>
      <c r="J138" s="127"/>
      <c r="K138" s="127"/>
      <c r="L138" s="127"/>
    </row>
    <row r="139" spans="2:12" ht="12.75">
      <c r="B139" s="127"/>
      <c r="C139" s="127"/>
      <c r="D139" s="127"/>
      <c r="E139" s="127"/>
      <c r="F139" s="127"/>
      <c r="G139" s="127"/>
      <c r="H139" s="127"/>
      <c r="I139" s="127"/>
      <c r="J139" s="127"/>
      <c r="K139" s="127"/>
      <c r="L139" s="127"/>
    </row>
    <row r="140" spans="2:12" ht="12.75">
      <c r="B140" s="127"/>
      <c r="C140" s="127"/>
      <c r="D140" s="127"/>
      <c r="E140" s="127"/>
      <c r="F140" s="127"/>
      <c r="G140" s="127"/>
      <c r="H140" s="127"/>
      <c r="I140" s="127"/>
      <c r="J140" s="127"/>
      <c r="K140" s="127"/>
      <c r="L140" s="127"/>
    </row>
    <row r="141" spans="2:12" ht="12.75">
      <c r="B141" s="127"/>
      <c r="C141" s="127"/>
      <c r="D141" s="127"/>
      <c r="E141" s="127"/>
      <c r="F141" s="127"/>
      <c r="G141" s="127"/>
      <c r="H141" s="127"/>
      <c r="I141" s="127"/>
      <c r="J141" s="127"/>
      <c r="K141" s="127"/>
      <c r="L141" s="127"/>
    </row>
    <row r="142" spans="2:12" ht="12.75">
      <c r="B142" s="127"/>
      <c r="C142" s="127"/>
      <c r="D142" s="127"/>
      <c r="E142" s="127"/>
      <c r="F142" s="127"/>
      <c r="G142" s="127"/>
      <c r="H142" s="127"/>
      <c r="I142" s="127"/>
      <c r="J142" s="127"/>
      <c r="K142" s="127"/>
      <c r="L142" s="127"/>
    </row>
    <row r="143" spans="2:12" ht="12.75">
      <c r="B143" s="127"/>
      <c r="C143" s="127"/>
      <c r="D143" s="127"/>
      <c r="E143" s="127"/>
      <c r="F143" s="127"/>
      <c r="G143" s="127"/>
      <c r="H143" s="127"/>
      <c r="I143" s="127"/>
      <c r="J143" s="127"/>
      <c r="K143" s="127"/>
      <c r="L143" s="127"/>
    </row>
    <row r="144" spans="2:12" ht="12.75">
      <c r="B144" s="127"/>
      <c r="C144" s="127"/>
      <c r="D144" s="127"/>
      <c r="E144" s="127"/>
      <c r="F144" s="127"/>
      <c r="G144" s="127"/>
      <c r="H144" s="127"/>
      <c r="I144" s="127"/>
      <c r="J144" s="127"/>
      <c r="K144" s="127"/>
      <c r="L144" s="127"/>
    </row>
    <row r="145" spans="2:12" ht="12.75">
      <c r="B145" s="127"/>
      <c r="C145" s="127"/>
      <c r="D145" s="127"/>
      <c r="E145" s="127"/>
      <c r="F145" s="127"/>
      <c r="G145" s="127"/>
      <c r="H145" s="127"/>
      <c r="I145" s="127"/>
      <c r="J145" s="127"/>
      <c r="K145" s="127"/>
      <c r="L145" s="127"/>
    </row>
    <row r="146" spans="2:12" ht="12.75">
      <c r="B146" s="127"/>
      <c r="C146" s="127"/>
      <c r="D146" s="127"/>
      <c r="E146" s="127"/>
      <c r="F146" s="127"/>
      <c r="G146" s="127"/>
      <c r="H146" s="127"/>
      <c r="I146" s="127"/>
      <c r="J146" s="127"/>
      <c r="K146" s="127"/>
      <c r="L146" s="127"/>
    </row>
    <row r="147" spans="2:12" ht="12.75">
      <c r="B147" s="127"/>
      <c r="C147" s="127"/>
      <c r="D147" s="127"/>
      <c r="E147" s="127"/>
      <c r="F147" s="127"/>
      <c r="G147" s="127"/>
      <c r="H147" s="127"/>
      <c r="I147" s="127"/>
      <c r="J147" s="127"/>
      <c r="K147" s="127"/>
      <c r="L147" s="127"/>
    </row>
    <row r="148" spans="2:12" ht="12.75">
      <c r="B148" s="127"/>
      <c r="C148" s="127"/>
      <c r="D148" s="127"/>
      <c r="E148" s="127"/>
      <c r="F148" s="127"/>
      <c r="G148" s="127"/>
      <c r="H148" s="127"/>
      <c r="I148" s="127"/>
      <c r="J148" s="127"/>
      <c r="K148" s="127"/>
      <c r="L148" s="127"/>
    </row>
    <row r="149" spans="2:12" ht="12.75">
      <c r="B149" s="127"/>
      <c r="C149" s="127"/>
      <c r="D149" s="127"/>
      <c r="E149" s="127"/>
      <c r="F149" s="127"/>
      <c r="G149" s="127"/>
      <c r="H149" s="127"/>
      <c r="I149" s="127"/>
      <c r="J149" s="127"/>
      <c r="K149" s="127"/>
      <c r="L149" s="127"/>
    </row>
    <row r="150" spans="2:12" ht="12.75">
      <c r="B150" s="127"/>
      <c r="C150" s="127"/>
      <c r="D150" s="127"/>
      <c r="E150" s="127"/>
      <c r="F150" s="127"/>
      <c r="G150" s="127"/>
      <c r="H150" s="127"/>
      <c r="I150" s="127"/>
      <c r="J150" s="127"/>
      <c r="K150" s="127"/>
      <c r="L150" s="127"/>
    </row>
    <row r="151" spans="2:12" ht="12.75">
      <c r="B151" s="127"/>
      <c r="C151" s="127"/>
      <c r="D151" s="127"/>
      <c r="E151" s="127"/>
      <c r="F151" s="127"/>
      <c r="G151" s="127"/>
      <c r="H151" s="127"/>
      <c r="I151" s="127"/>
      <c r="J151" s="127"/>
      <c r="K151" s="127"/>
      <c r="L151" s="127"/>
    </row>
    <row r="152" spans="2:12" ht="12.75">
      <c r="B152" s="127"/>
      <c r="C152" s="127"/>
      <c r="D152" s="127"/>
      <c r="E152" s="127"/>
      <c r="F152" s="127"/>
      <c r="G152" s="127"/>
      <c r="H152" s="127"/>
      <c r="I152" s="127"/>
      <c r="J152" s="127"/>
      <c r="K152" s="127"/>
      <c r="L152" s="127"/>
    </row>
    <row r="153" spans="2:12" ht="12.75">
      <c r="B153" s="127"/>
      <c r="C153" s="127"/>
      <c r="D153" s="127"/>
      <c r="E153" s="127"/>
      <c r="F153" s="127"/>
      <c r="G153" s="127"/>
      <c r="H153" s="127"/>
      <c r="I153" s="127"/>
      <c r="J153" s="127"/>
      <c r="K153" s="127"/>
      <c r="L153" s="127"/>
    </row>
    <row r="154" spans="2:12" ht="12.75">
      <c r="B154" s="127"/>
      <c r="C154" s="127"/>
      <c r="D154" s="127"/>
      <c r="E154" s="127"/>
      <c r="F154" s="127"/>
      <c r="G154" s="127"/>
      <c r="H154" s="127"/>
      <c r="I154" s="127"/>
      <c r="J154" s="127"/>
      <c r="K154" s="127"/>
      <c r="L154" s="127"/>
    </row>
    <row r="155" spans="2:12" ht="12.75">
      <c r="B155" s="127"/>
      <c r="C155" s="127"/>
      <c r="D155" s="127"/>
      <c r="E155" s="127"/>
      <c r="F155" s="127"/>
      <c r="G155" s="127"/>
      <c r="H155" s="127"/>
      <c r="I155" s="127"/>
      <c r="J155" s="127"/>
      <c r="K155" s="127"/>
      <c r="L155" s="127"/>
    </row>
    <row r="156" spans="2:12" ht="12.75">
      <c r="B156" s="127"/>
      <c r="C156" s="127"/>
      <c r="D156" s="127"/>
      <c r="E156" s="127"/>
      <c r="F156" s="127"/>
      <c r="G156" s="127"/>
      <c r="H156" s="127"/>
      <c r="I156" s="127"/>
      <c r="J156" s="127"/>
      <c r="K156" s="127"/>
      <c r="L156" s="127"/>
    </row>
    <row r="157" spans="2:12" ht="12.75">
      <c r="B157" s="127"/>
      <c r="C157" s="127"/>
      <c r="D157" s="127"/>
      <c r="E157" s="127"/>
      <c r="F157" s="127"/>
      <c r="G157" s="127"/>
      <c r="H157" s="127"/>
      <c r="I157" s="127"/>
      <c r="J157" s="127"/>
      <c r="K157" s="127"/>
      <c r="L157" s="127"/>
    </row>
    <row r="158" spans="2:12" ht="12.75">
      <c r="B158" s="127"/>
      <c r="C158" s="127"/>
      <c r="D158" s="127"/>
      <c r="E158" s="127"/>
      <c r="F158" s="127"/>
      <c r="G158" s="127"/>
      <c r="H158" s="127"/>
      <c r="I158" s="127"/>
      <c r="J158" s="127"/>
      <c r="K158" s="127"/>
      <c r="L158" s="127"/>
    </row>
    <row r="159" spans="2:12" ht="12.75">
      <c r="B159" s="127"/>
      <c r="C159" s="127"/>
      <c r="D159" s="127"/>
      <c r="E159" s="127"/>
      <c r="F159" s="127"/>
      <c r="G159" s="127"/>
      <c r="H159" s="127"/>
      <c r="I159" s="127"/>
      <c r="J159" s="127"/>
      <c r="K159" s="127"/>
      <c r="L159" s="127"/>
    </row>
    <row r="160" spans="2:12" ht="12.75">
      <c r="B160" s="127"/>
      <c r="C160" s="127"/>
      <c r="D160" s="127"/>
      <c r="E160" s="127"/>
      <c r="F160" s="127"/>
      <c r="G160" s="127"/>
      <c r="H160" s="127"/>
      <c r="I160" s="127"/>
      <c r="J160" s="127"/>
      <c r="K160" s="127"/>
      <c r="L160" s="127"/>
    </row>
    <row r="161" spans="2:12" ht="12.75">
      <c r="B161" s="127"/>
      <c r="C161" s="127"/>
      <c r="D161" s="127"/>
      <c r="E161" s="127"/>
      <c r="F161" s="127"/>
      <c r="G161" s="127"/>
      <c r="H161" s="127"/>
      <c r="I161" s="127"/>
      <c r="J161" s="127"/>
      <c r="K161" s="127"/>
      <c r="L161" s="127"/>
    </row>
    <row r="162" spans="2:12" ht="12.75">
      <c r="B162" s="127"/>
      <c r="C162" s="127"/>
      <c r="D162" s="127"/>
      <c r="E162" s="127"/>
      <c r="F162" s="127"/>
      <c r="G162" s="127"/>
      <c r="H162" s="127"/>
      <c r="I162" s="127"/>
      <c r="J162" s="127"/>
      <c r="K162" s="127"/>
      <c r="L162" s="127"/>
    </row>
    <row r="163" spans="2:12" ht="12.75">
      <c r="B163" s="127"/>
      <c r="C163" s="127"/>
      <c r="D163" s="127"/>
      <c r="E163" s="127"/>
      <c r="F163" s="127"/>
      <c r="G163" s="127"/>
      <c r="H163" s="127"/>
      <c r="I163" s="127"/>
      <c r="J163" s="127"/>
      <c r="K163" s="127"/>
      <c r="L163" s="127"/>
    </row>
    <row r="164" spans="2:12" ht="12.75">
      <c r="B164" s="127"/>
      <c r="C164" s="127"/>
      <c r="D164" s="127"/>
      <c r="E164" s="127"/>
      <c r="F164" s="127"/>
      <c r="G164" s="127"/>
      <c r="H164" s="127"/>
      <c r="I164" s="127"/>
      <c r="J164" s="127"/>
      <c r="K164" s="127"/>
      <c r="L164" s="127"/>
    </row>
    <row r="165" spans="2:12" ht="12.75">
      <c r="B165" s="127"/>
      <c r="C165" s="127"/>
      <c r="D165" s="127"/>
      <c r="E165" s="127"/>
      <c r="F165" s="127"/>
      <c r="G165" s="127"/>
      <c r="H165" s="127"/>
      <c r="I165" s="127"/>
      <c r="J165" s="127"/>
      <c r="K165" s="127"/>
      <c r="L165" s="127"/>
    </row>
    <row r="166" spans="2:12" ht="12.75">
      <c r="B166" s="127"/>
      <c r="C166" s="127"/>
      <c r="D166" s="127"/>
      <c r="E166" s="127"/>
      <c r="F166" s="127"/>
      <c r="G166" s="127"/>
      <c r="H166" s="127"/>
      <c r="I166" s="127"/>
      <c r="J166" s="127"/>
      <c r="K166" s="127"/>
      <c r="L166" s="127"/>
    </row>
    <row r="167" spans="2:12" ht="12.75">
      <c r="B167" s="127"/>
      <c r="C167" s="127"/>
      <c r="D167" s="127"/>
      <c r="E167" s="127"/>
      <c r="F167" s="127"/>
      <c r="G167" s="127"/>
      <c r="H167" s="127"/>
      <c r="I167" s="127"/>
      <c r="J167" s="127"/>
      <c r="K167" s="127"/>
      <c r="L167" s="127"/>
    </row>
    <row r="168" spans="2:12" ht="12.75">
      <c r="B168" s="127"/>
      <c r="C168" s="127"/>
      <c r="D168" s="127"/>
      <c r="E168" s="127"/>
      <c r="F168" s="127"/>
      <c r="G168" s="127"/>
      <c r="H168" s="127"/>
      <c r="I168" s="127"/>
      <c r="J168" s="127"/>
      <c r="K168" s="127"/>
      <c r="L168" s="127"/>
    </row>
    <row r="169" spans="2:12" ht="12.75">
      <c r="B169" s="127"/>
      <c r="C169" s="127"/>
      <c r="D169" s="127"/>
      <c r="E169" s="127"/>
      <c r="F169" s="127"/>
      <c r="G169" s="127"/>
      <c r="H169" s="127"/>
      <c r="I169" s="127"/>
      <c r="J169" s="127"/>
      <c r="K169" s="127"/>
      <c r="L169" s="127"/>
    </row>
    <row r="170" spans="2:12" ht="12.75">
      <c r="B170" s="127"/>
      <c r="C170" s="127"/>
      <c r="D170" s="127"/>
      <c r="E170" s="127"/>
      <c r="F170" s="127"/>
      <c r="G170" s="127"/>
      <c r="H170" s="127"/>
      <c r="I170" s="127"/>
      <c r="J170" s="127"/>
      <c r="K170" s="127"/>
      <c r="L170" s="127"/>
    </row>
    <row r="171" spans="2:12" ht="12.75">
      <c r="B171" s="127"/>
      <c r="C171" s="127"/>
      <c r="D171" s="127"/>
      <c r="E171" s="127"/>
      <c r="F171" s="127"/>
      <c r="G171" s="127"/>
      <c r="H171" s="127"/>
      <c r="I171" s="127"/>
      <c r="J171" s="127"/>
      <c r="K171" s="127"/>
      <c r="L171" s="127"/>
    </row>
    <row r="172" spans="2:12" ht="12.75">
      <c r="B172" s="127"/>
      <c r="C172" s="127"/>
      <c r="D172" s="127"/>
      <c r="E172" s="127"/>
      <c r="F172" s="127"/>
      <c r="G172" s="127"/>
      <c r="H172" s="127"/>
      <c r="I172" s="127"/>
      <c r="J172" s="127"/>
      <c r="K172" s="127"/>
      <c r="L172" s="127"/>
    </row>
    <row r="173" spans="2:12" ht="12.75">
      <c r="B173" s="127"/>
      <c r="C173" s="127"/>
      <c r="D173" s="127"/>
      <c r="E173" s="127"/>
      <c r="F173" s="127"/>
      <c r="G173" s="127"/>
      <c r="H173" s="127"/>
      <c r="I173" s="127"/>
      <c r="J173" s="127"/>
      <c r="K173" s="127"/>
      <c r="L173" s="127"/>
    </row>
    <row r="174" spans="2:12" ht="12.75">
      <c r="B174" s="127"/>
      <c r="C174" s="127"/>
      <c r="D174" s="127"/>
      <c r="E174" s="127"/>
      <c r="F174" s="127"/>
      <c r="G174" s="127"/>
      <c r="H174" s="127"/>
      <c r="I174" s="127"/>
      <c r="J174" s="127"/>
      <c r="K174" s="127"/>
      <c r="L174" s="127"/>
    </row>
    <row r="175" spans="2:12" ht="12.75">
      <c r="B175" s="127"/>
      <c r="C175" s="127"/>
      <c r="D175" s="127"/>
      <c r="E175" s="127"/>
      <c r="F175" s="127"/>
      <c r="G175" s="127"/>
      <c r="H175" s="127"/>
      <c r="I175" s="127"/>
      <c r="J175" s="127"/>
      <c r="K175" s="127"/>
      <c r="L175" s="127"/>
    </row>
    <row r="176" spans="2:12" ht="12.75">
      <c r="B176" s="127"/>
      <c r="C176" s="127"/>
      <c r="D176" s="127"/>
      <c r="E176" s="127"/>
      <c r="F176" s="127"/>
      <c r="G176" s="127"/>
      <c r="H176" s="127"/>
      <c r="I176" s="127"/>
      <c r="J176" s="127"/>
      <c r="K176" s="127"/>
      <c r="L176" s="127"/>
    </row>
    <row r="177" spans="2:12" ht="12.75">
      <c r="B177" s="127"/>
      <c r="C177" s="127"/>
      <c r="D177" s="127"/>
      <c r="E177" s="127"/>
      <c r="F177" s="127"/>
      <c r="G177" s="127"/>
      <c r="H177" s="127"/>
      <c r="I177" s="127"/>
      <c r="J177" s="127"/>
      <c r="K177" s="127"/>
      <c r="L177" s="127"/>
    </row>
    <row r="178" spans="2:12" ht="12.75">
      <c r="B178" s="127"/>
      <c r="C178" s="127"/>
      <c r="D178" s="127"/>
      <c r="E178" s="127"/>
      <c r="F178" s="127"/>
      <c r="G178" s="127"/>
      <c r="H178" s="127"/>
      <c r="I178" s="127"/>
      <c r="J178" s="127"/>
      <c r="K178" s="127"/>
      <c r="L178" s="127"/>
    </row>
    <row r="179" spans="2:12" ht="12.75">
      <c r="B179" s="127"/>
      <c r="C179" s="127"/>
      <c r="D179" s="127"/>
      <c r="E179" s="127"/>
      <c r="F179" s="127"/>
      <c r="G179" s="127"/>
      <c r="H179" s="127"/>
      <c r="I179" s="127"/>
      <c r="J179" s="127"/>
      <c r="K179" s="127"/>
      <c r="L179" s="127"/>
    </row>
    <row r="180" spans="2:12" ht="12.75">
      <c r="B180" s="127"/>
      <c r="C180" s="127"/>
      <c r="D180" s="127"/>
      <c r="E180" s="127"/>
      <c r="F180" s="127"/>
      <c r="G180" s="127"/>
      <c r="H180" s="127"/>
      <c r="I180" s="127"/>
      <c r="J180" s="127"/>
      <c r="K180" s="127"/>
      <c r="L180" s="127"/>
    </row>
    <row r="181" spans="2:12" ht="14.25" customHeight="1">
      <c r="B181" s="127"/>
      <c r="C181" s="127"/>
      <c r="D181" s="127"/>
      <c r="E181" s="127"/>
      <c r="F181" s="127"/>
      <c r="G181" s="127"/>
      <c r="H181" s="127"/>
      <c r="I181" s="127"/>
      <c r="J181" s="127"/>
      <c r="K181" s="127"/>
      <c r="L181" s="127"/>
    </row>
    <row r="182" spans="2:12" ht="12.75" customHeight="1">
      <c r="B182" s="127"/>
      <c r="C182" s="127"/>
      <c r="D182" s="127"/>
      <c r="E182" s="127"/>
      <c r="F182" s="127"/>
      <c r="G182" s="127"/>
      <c r="H182" s="127"/>
      <c r="I182" s="127"/>
      <c r="J182" s="127"/>
      <c r="K182" s="127"/>
      <c r="L182" s="127"/>
    </row>
    <row r="183" spans="2:12" ht="12.75" customHeight="1">
      <c r="B183" s="127"/>
      <c r="C183" s="127"/>
      <c r="D183" s="127"/>
      <c r="E183" s="127"/>
      <c r="F183" s="127"/>
      <c r="G183" s="127"/>
      <c r="H183" s="127"/>
      <c r="I183" s="127"/>
      <c r="J183" s="127"/>
      <c r="K183" s="127"/>
      <c r="L183" s="127"/>
    </row>
    <row r="184" spans="2:12" ht="12.75" customHeight="1">
      <c r="B184" s="127"/>
      <c r="C184" s="127"/>
      <c r="D184" s="127"/>
      <c r="E184" s="127"/>
      <c r="F184" s="127"/>
      <c r="G184" s="127"/>
      <c r="H184" s="127"/>
      <c r="I184" s="127"/>
      <c r="J184" s="127"/>
      <c r="K184" s="127"/>
      <c r="L184" s="127"/>
    </row>
    <row r="185" spans="2:12" ht="12.75" customHeight="1">
      <c r="B185" s="127"/>
      <c r="C185" s="127"/>
      <c r="D185" s="127"/>
      <c r="E185" s="127"/>
      <c r="F185" s="127"/>
      <c r="G185" s="127"/>
      <c r="H185" s="127"/>
      <c r="I185" s="127"/>
      <c r="J185" s="127"/>
      <c r="K185" s="127"/>
      <c r="L185" s="127"/>
    </row>
    <row r="186" spans="2:12" ht="12.75" customHeight="1">
      <c r="B186" s="127"/>
      <c r="C186" s="127"/>
      <c r="D186" s="127"/>
      <c r="E186" s="127"/>
      <c r="F186" s="127"/>
      <c r="G186" s="127"/>
      <c r="H186" s="127"/>
      <c r="I186" s="127"/>
      <c r="J186" s="127"/>
      <c r="K186" s="127"/>
      <c r="L186" s="127"/>
    </row>
    <row r="187" spans="2:12" ht="12.75" customHeight="1">
      <c r="B187" s="127"/>
      <c r="C187" s="127"/>
      <c r="D187" s="127"/>
      <c r="E187" s="127"/>
      <c r="F187" s="127"/>
      <c r="G187" s="127"/>
      <c r="H187" s="127"/>
      <c r="I187" s="127"/>
      <c r="J187" s="127"/>
      <c r="K187" s="127"/>
      <c r="L187" s="127"/>
    </row>
    <row r="188" spans="2:12" ht="12.75" customHeight="1">
      <c r="B188" s="127"/>
      <c r="C188" s="127"/>
      <c r="D188" s="127"/>
      <c r="E188" s="127"/>
      <c r="F188" s="127"/>
      <c r="G188" s="127"/>
      <c r="H188" s="127"/>
      <c r="I188" s="127"/>
      <c r="J188" s="127"/>
      <c r="K188" s="127"/>
      <c r="L188" s="127"/>
    </row>
    <row r="189" spans="2:12" ht="12.75" customHeight="1">
      <c r="B189" s="127"/>
      <c r="C189" s="127"/>
      <c r="D189" s="127"/>
      <c r="E189" s="127"/>
      <c r="F189" s="127"/>
      <c r="G189" s="127"/>
      <c r="H189" s="127"/>
      <c r="I189" s="127"/>
      <c r="J189" s="127"/>
      <c r="K189" s="127"/>
      <c r="L189" s="127"/>
    </row>
    <row r="190" spans="2:12" ht="12.75" customHeight="1">
      <c r="B190" s="127"/>
      <c r="C190" s="127"/>
      <c r="D190" s="127"/>
      <c r="E190" s="127"/>
      <c r="F190" s="127"/>
      <c r="G190" s="127"/>
      <c r="H190" s="127"/>
      <c r="I190" s="127"/>
      <c r="J190" s="127"/>
      <c r="K190" s="127"/>
      <c r="L190" s="127"/>
    </row>
    <row r="191" spans="2:12" ht="12.75" customHeight="1">
      <c r="B191" s="127"/>
      <c r="C191" s="127"/>
      <c r="D191" s="127"/>
      <c r="E191" s="127"/>
      <c r="F191" s="127"/>
      <c r="G191" s="127"/>
      <c r="H191" s="127"/>
      <c r="I191" s="127"/>
      <c r="J191" s="127"/>
      <c r="K191" s="127"/>
      <c r="L191" s="127"/>
    </row>
    <row r="192" spans="2:12" ht="12.75" customHeight="1">
      <c r="B192" s="127"/>
      <c r="C192" s="127"/>
      <c r="D192" s="127"/>
      <c r="E192" s="127"/>
      <c r="F192" s="127"/>
      <c r="G192" s="127"/>
      <c r="H192" s="127"/>
      <c r="I192" s="127"/>
      <c r="J192" s="127"/>
      <c r="K192" s="127"/>
      <c r="L192" s="127"/>
    </row>
    <row r="193" spans="2:12" ht="12.75" customHeight="1">
      <c r="B193" s="127"/>
      <c r="C193" s="127"/>
      <c r="D193" s="127"/>
      <c r="E193" s="127"/>
      <c r="F193" s="127"/>
      <c r="G193" s="127"/>
      <c r="H193" s="127"/>
      <c r="I193" s="127"/>
      <c r="J193" s="127"/>
      <c r="K193" s="127"/>
      <c r="L193" s="127"/>
    </row>
    <row r="194" spans="2:12" ht="12.75" customHeight="1">
      <c r="B194" s="127"/>
      <c r="C194" s="127"/>
      <c r="D194" s="127"/>
      <c r="E194" s="127"/>
      <c r="F194" s="127"/>
      <c r="G194" s="127"/>
      <c r="H194" s="127"/>
      <c r="I194" s="127"/>
      <c r="J194" s="127"/>
      <c r="K194" s="127"/>
      <c r="L194" s="127"/>
    </row>
    <row r="195" spans="2:12" ht="12.75" customHeight="1">
      <c r="B195" s="127"/>
      <c r="C195" s="127"/>
      <c r="D195" s="127"/>
      <c r="E195" s="127"/>
      <c r="F195" s="127"/>
      <c r="G195" s="127"/>
      <c r="H195" s="127"/>
      <c r="I195" s="127"/>
      <c r="J195" s="127"/>
      <c r="K195" s="127"/>
      <c r="L195" s="127"/>
    </row>
    <row r="196" spans="2:12" ht="12.75" customHeight="1">
      <c r="B196" s="127"/>
      <c r="C196" s="127"/>
      <c r="D196" s="127"/>
      <c r="E196" s="127"/>
      <c r="F196" s="127"/>
      <c r="G196" s="127"/>
      <c r="H196" s="127"/>
      <c r="I196" s="127"/>
      <c r="J196" s="127"/>
      <c r="K196" s="127"/>
      <c r="L196" s="127"/>
    </row>
    <row r="197" spans="2:12" ht="12.75">
      <c r="B197" s="127"/>
      <c r="C197" s="127"/>
      <c r="D197" s="127"/>
      <c r="E197" s="127"/>
      <c r="F197" s="127"/>
      <c r="G197" s="127"/>
      <c r="H197" s="127"/>
      <c r="I197" s="127"/>
      <c r="J197" s="127"/>
      <c r="K197" s="127"/>
      <c r="L197" s="127"/>
    </row>
    <row r="198" spans="2:12" ht="12.75">
      <c r="B198" s="127"/>
      <c r="C198" s="127"/>
      <c r="D198" s="127"/>
      <c r="E198" s="127"/>
      <c r="F198" s="127"/>
      <c r="G198" s="127"/>
      <c r="H198" s="127"/>
      <c r="I198" s="127"/>
      <c r="J198" s="127"/>
      <c r="K198" s="127"/>
      <c r="L198" s="127"/>
    </row>
    <row r="199" spans="2:12" ht="12.75">
      <c r="B199" s="127"/>
      <c r="C199" s="127"/>
      <c r="D199" s="127"/>
      <c r="E199" s="127"/>
      <c r="F199" s="127"/>
      <c r="G199" s="127"/>
      <c r="H199" s="127"/>
      <c r="I199" s="127"/>
      <c r="J199" s="127"/>
      <c r="K199" s="127"/>
      <c r="L199" s="127"/>
    </row>
    <row r="200" spans="2:12" ht="12.75">
      <c r="B200" s="127"/>
      <c r="C200" s="127"/>
      <c r="D200" s="127"/>
      <c r="E200" s="127"/>
      <c r="F200" s="127"/>
      <c r="G200" s="127"/>
      <c r="H200" s="127"/>
      <c r="I200" s="127"/>
      <c r="J200" s="127"/>
      <c r="K200" s="127"/>
      <c r="L200" s="127"/>
    </row>
    <row r="201" spans="2:12" ht="12.75">
      <c r="B201" s="127"/>
      <c r="C201" s="127"/>
      <c r="D201" s="127"/>
      <c r="E201" s="127"/>
      <c r="F201" s="127"/>
      <c r="G201" s="127"/>
      <c r="H201" s="127"/>
      <c r="I201" s="127"/>
      <c r="J201" s="127"/>
      <c r="K201" s="127"/>
      <c r="L201" s="127"/>
    </row>
    <row r="202" spans="2:12" ht="12.75">
      <c r="B202" s="127"/>
      <c r="C202" s="127"/>
      <c r="D202" s="127"/>
      <c r="E202" s="127"/>
      <c r="F202" s="127"/>
      <c r="G202" s="127"/>
      <c r="H202" s="127"/>
      <c r="I202" s="127"/>
      <c r="J202" s="127"/>
      <c r="K202" s="127"/>
      <c r="L202" s="127"/>
    </row>
    <row r="203" spans="2:12" ht="12.75">
      <c r="B203" s="127"/>
      <c r="C203" s="127"/>
      <c r="D203" s="127"/>
      <c r="E203" s="127"/>
      <c r="F203" s="127"/>
      <c r="G203" s="127"/>
      <c r="H203" s="127"/>
      <c r="I203" s="127"/>
      <c r="J203" s="127"/>
      <c r="K203" s="127"/>
      <c r="L203" s="127"/>
    </row>
    <row r="204" spans="2:12" ht="12.75">
      <c r="B204" s="127"/>
      <c r="C204" s="127"/>
      <c r="D204" s="127"/>
      <c r="E204" s="127"/>
      <c r="F204" s="127"/>
      <c r="G204" s="127"/>
      <c r="H204" s="127"/>
      <c r="I204" s="127"/>
      <c r="J204" s="127"/>
      <c r="K204" s="127"/>
      <c r="L204" s="127"/>
    </row>
    <row r="205" spans="2:12" ht="12.75">
      <c r="B205" s="127"/>
      <c r="C205" s="127"/>
      <c r="D205" s="127"/>
      <c r="E205" s="127"/>
      <c r="F205" s="127"/>
      <c r="G205" s="127"/>
      <c r="H205" s="127"/>
      <c r="I205" s="127"/>
      <c r="J205" s="127"/>
      <c r="K205" s="127"/>
      <c r="L205" s="127"/>
    </row>
    <row r="206" spans="2:12" ht="12.75">
      <c r="B206" s="127"/>
      <c r="C206" s="127"/>
      <c r="D206" s="127"/>
      <c r="E206" s="127"/>
      <c r="F206" s="127"/>
      <c r="G206" s="127"/>
      <c r="H206" s="127"/>
      <c r="I206" s="127"/>
      <c r="J206" s="127"/>
      <c r="K206" s="127"/>
      <c r="L206" s="127"/>
    </row>
    <row r="207" spans="2:12" ht="12.75">
      <c r="B207" s="127"/>
      <c r="C207" s="127"/>
      <c r="D207" s="127"/>
      <c r="E207" s="127"/>
      <c r="F207" s="127"/>
      <c r="G207" s="127"/>
      <c r="H207" s="127"/>
      <c r="I207" s="127"/>
      <c r="J207" s="127"/>
      <c r="K207" s="127"/>
      <c r="L207" s="127"/>
    </row>
    <row r="208" spans="2:12" ht="12.75">
      <c r="B208" s="127"/>
      <c r="C208" s="127"/>
      <c r="D208" s="127"/>
      <c r="E208" s="127"/>
      <c r="F208" s="127"/>
      <c r="G208" s="127"/>
      <c r="H208" s="127"/>
      <c r="I208" s="127"/>
      <c r="J208" s="127"/>
      <c r="K208" s="127"/>
      <c r="L208" s="127"/>
    </row>
    <row r="209" spans="2:12" ht="12.75">
      <c r="B209" s="127"/>
      <c r="C209" s="127"/>
      <c r="D209" s="127"/>
      <c r="E209" s="127"/>
      <c r="F209" s="127"/>
      <c r="G209" s="127"/>
      <c r="H209" s="127"/>
      <c r="I209" s="127"/>
      <c r="J209" s="127"/>
      <c r="K209" s="127"/>
      <c r="L209" s="127"/>
    </row>
    <row r="210" spans="2:12" ht="12.75">
      <c r="B210" s="127"/>
      <c r="C210" s="127"/>
      <c r="D210" s="127"/>
      <c r="E210" s="127"/>
      <c r="F210" s="127"/>
      <c r="G210" s="127"/>
      <c r="H210" s="127"/>
      <c r="I210" s="127"/>
      <c r="J210" s="127"/>
      <c r="K210" s="127"/>
      <c r="L210" s="127"/>
    </row>
    <row r="211" spans="2:12" ht="12.75">
      <c r="B211" s="127"/>
      <c r="C211" s="127"/>
      <c r="D211" s="127"/>
      <c r="E211" s="127"/>
      <c r="F211" s="127"/>
      <c r="G211" s="127"/>
      <c r="H211" s="127"/>
      <c r="I211" s="127"/>
      <c r="J211" s="127"/>
      <c r="K211" s="127"/>
      <c r="L211" s="127"/>
    </row>
    <row r="212" spans="2:12" ht="12.75">
      <c r="B212" s="127"/>
      <c r="C212" s="127"/>
      <c r="D212" s="127"/>
      <c r="E212" s="127"/>
      <c r="F212" s="127"/>
      <c r="G212" s="127"/>
      <c r="H212" s="127"/>
      <c r="I212" s="127"/>
      <c r="J212" s="127"/>
      <c r="K212" s="127"/>
      <c r="L212" s="127"/>
    </row>
    <row r="213" spans="2:12" ht="12.75">
      <c r="B213" s="127"/>
      <c r="C213" s="127"/>
      <c r="D213" s="127"/>
      <c r="E213" s="127"/>
      <c r="F213" s="127"/>
      <c r="G213" s="127"/>
      <c r="H213" s="127"/>
      <c r="I213" s="127"/>
      <c r="J213" s="127"/>
      <c r="K213" s="127"/>
      <c r="L213" s="127"/>
    </row>
    <row r="214" spans="2:12" ht="12.75">
      <c r="B214" s="127"/>
      <c r="C214" s="127"/>
      <c r="D214" s="127"/>
      <c r="E214" s="127"/>
      <c r="F214" s="127"/>
      <c r="G214" s="127"/>
      <c r="H214" s="127"/>
      <c r="I214" s="127"/>
      <c r="J214" s="127"/>
      <c r="K214" s="127"/>
      <c r="L214" s="127"/>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35" r:id="rId1"/>
  <headerFooter alignWithMargins="0">
    <oddHeader>&amp;R&amp;"Arial,Bold"Formula Rate
 &amp;A
Page &amp;P of &amp;N</odd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S88"/>
  <sheetViews>
    <sheetView zoomScale="75" zoomScaleNormal="75" workbookViewId="0" topLeftCell="A1">
      <selection activeCell="G13" sqref="G13"/>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170</v>
      </c>
      <c r="I2" s="64" t="s">
        <v>127</v>
      </c>
      <c r="J2" s="65">
        <v>2017</v>
      </c>
    </row>
    <row r="3" spans="2:12" s="3" customFormat="1" ht="54" customHeight="1">
      <c r="B3" s="181" t="s">
        <v>137</v>
      </c>
      <c r="C3" s="181"/>
      <c r="D3" s="181"/>
      <c r="E3" s="181"/>
      <c r="F3" s="181"/>
      <c r="G3" s="181"/>
      <c r="H3" s="181"/>
      <c r="I3" s="181"/>
      <c r="J3" s="181"/>
      <c r="K3" s="181"/>
      <c r="L3" s="181"/>
    </row>
    <row r="4" spans="2:7" s="3" customFormat="1" ht="18.75" customHeight="1">
      <c r="B4" s="4"/>
      <c r="C4" s="4"/>
      <c r="D4" s="4"/>
      <c r="E4" s="4"/>
      <c r="F4" s="4"/>
      <c r="G4" s="4"/>
    </row>
    <row r="5" spans="2:18" s="3" customFormat="1" ht="15" customHeight="1">
      <c r="B5" s="55"/>
      <c r="C5" s="55"/>
      <c r="D5" s="55"/>
      <c r="E5" s="55" t="s">
        <v>61</v>
      </c>
      <c r="F5" s="55" t="s">
        <v>62</v>
      </c>
      <c r="G5" s="55" t="s">
        <v>108</v>
      </c>
      <c r="H5" s="55"/>
      <c r="I5" s="55"/>
      <c r="J5" s="55"/>
      <c r="K5" s="55"/>
      <c r="L5" s="55"/>
      <c r="M5" s="55"/>
      <c r="N5" s="55"/>
      <c r="O5" s="55"/>
      <c r="P5" s="55"/>
      <c r="Q5" s="55"/>
      <c r="R5" s="55"/>
    </row>
    <row r="6" spans="2:18" s="3" customFormat="1" ht="57" customHeight="1">
      <c r="B6" s="5" t="s">
        <v>67</v>
      </c>
      <c r="C6" s="5"/>
      <c r="D6" s="5"/>
      <c r="E6" s="49" t="s">
        <v>101</v>
      </c>
      <c r="F6" s="6" t="s">
        <v>129</v>
      </c>
      <c r="G6" s="6" t="s">
        <v>130</v>
      </c>
      <c r="I6"/>
      <c r="J6"/>
      <c r="K6"/>
      <c r="L6"/>
      <c r="M6"/>
      <c r="N6"/>
      <c r="O6"/>
      <c r="P6"/>
      <c r="Q6"/>
      <c r="R6"/>
    </row>
    <row r="7" spans="9:18" s="3" customFormat="1" ht="13.5">
      <c r="I7"/>
      <c r="J7"/>
      <c r="K7"/>
      <c r="L7"/>
      <c r="M7"/>
      <c r="N7"/>
      <c r="O7"/>
      <c r="P7"/>
      <c r="Q7"/>
      <c r="R7"/>
    </row>
    <row r="8" spans="1:18" s="3" customFormat="1" ht="13.5">
      <c r="A8" s="3">
        <v>1</v>
      </c>
      <c r="B8" s="3" t="s">
        <v>68</v>
      </c>
      <c r="E8" s="3">
        <f>+E57</f>
        <v>21189296</v>
      </c>
      <c r="F8" s="13">
        <f>E8</f>
        <v>21189296</v>
      </c>
      <c r="G8" s="178">
        <v>4479296</v>
      </c>
      <c r="I8"/>
      <c r="J8"/>
      <c r="K8"/>
      <c r="L8"/>
      <c r="M8"/>
      <c r="N8"/>
      <c r="O8"/>
      <c r="P8"/>
      <c r="Q8"/>
      <c r="R8"/>
    </row>
    <row r="9" spans="1:18" s="3" customFormat="1" ht="13.5">
      <c r="A9" s="3">
        <f>+A8+1</f>
        <v>2</v>
      </c>
      <c r="B9" s="3" t="s">
        <v>69</v>
      </c>
      <c r="F9" s="3">
        <f>+F8-E8</f>
        <v>0</v>
      </c>
      <c r="G9" s="3">
        <f>+G8-F8</f>
        <v>-16710000</v>
      </c>
      <c r="I9"/>
      <c r="J9"/>
      <c r="K9"/>
      <c r="L9"/>
      <c r="M9"/>
      <c r="N9"/>
      <c r="O9"/>
      <c r="P9"/>
      <c r="Q9"/>
      <c r="R9"/>
    </row>
    <row r="10" spans="1:18" s="3" customFormat="1" ht="13.5">
      <c r="A10" s="3">
        <f aca="true" t="shared" si="0" ref="A10:A74">+A9+1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132</v>
      </c>
      <c r="E12" s="3">
        <f>+E63+E72+E88</f>
        <v>200911895</v>
      </c>
      <c r="F12" s="13">
        <f>+E12</f>
        <v>200911895</v>
      </c>
      <c r="G12" s="178">
        <v>293717703</v>
      </c>
      <c r="I12"/>
      <c r="J12"/>
      <c r="K12"/>
      <c r="L12"/>
      <c r="M12"/>
      <c r="N12"/>
      <c r="O12"/>
      <c r="P12"/>
      <c r="Q12"/>
      <c r="R12"/>
    </row>
    <row r="13" spans="1:18" s="3" customFormat="1" ht="13.5">
      <c r="A13" s="3">
        <f t="shared" si="0"/>
        <v>6</v>
      </c>
      <c r="B13" s="3" t="s">
        <v>131</v>
      </c>
      <c r="F13" s="3">
        <f>+F12-E12</f>
        <v>0</v>
      </c>
      <c r="G13" s="3">
        <f>+G12-F12</f>
        <v>92805808</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133</v>
      </c>
      <c r="E15" s="54" t="s">
        <v>107</v>
      </c>
      <c r="F15" s="54" t="s">
        <v>134</v>
      </c>
      <c r="I15"/>
      <c r="J15"/>
      <c r="K15"/>
      <c r="L15"/>
      <c r="M15"/>
      <c r="N15"/>
      <c r="O15"/>
      <c r="P15"/>
      <c r="Q15"/>
      <c r="R15"/>
    </row>
    <row r="16" spans="1:18" s="3" customFormat="1" ht="13.5">
      <c r="A16" s="3">
        <f t="shared" si="0"/>
        <v>9</v>
      </c>
      <c r="B16" s="3" t="s">
        <v>110</v>
      </c>
      <c r="E16" s="3">
        <f>+E63</f>
        <v>0</v>
      </c>
      <c r="F16" s="8">
        <f>IF(ISERROR(+E16/E$19),0,E16/E$19)</f>
        <v>0</v>
      </c>
      <c r="G16" s="8"/>
      <c r="I16"/>
      <c r="J16"/>
      <c r="K16"/>
      <c r="L16"/>
      <c r="M16"/>
      <c r="N16"/>
      <c r="O16"/>
      <c r="P16"/>
      <c r="Q16"/>
      <c r="R16"/>
    </row>
    <row r="17" spans="1:18" s="3" customFormat="1" ht="13.5">
      <c r="A17" s="3">
        <f t="shared" si="0"/>
        <v>10</v>
      </c>
      <c r="B17" s="3" t="s">
        <v>111</v>
      </c>
      <c r="E17" s="3">
        <f>+E68</f>
        <v>160030955</v>
      </c>
      <c r="F17" s="8">
        <f>IF(ISERROR(+E17/E$19),0,E17/E$19)</f>
        <v>1</v>
      </c>
      <c r="G17" s="8"/>
      <c r="I17"/>
      <c r="J17"/>
      <c r="K17"/>
      <c r="L17"/>
      <c r="M17"/>
      <c r="N17"/>
      <c r="O17"/>
      <c r="P17"/>
      <c r="Q17"/>
      <c r="R17"/>
    </row>
    <row r="18" spans="1:18" s="3" customFormat="1" ht="13.5">
      <c r="A18" s="3">
        <f t="shared" si="0"/>
        <v>11</v>
      </c>
      <c r="B18" s="3" t="s">
        <v>112</v>
      </c>
      <c r="E18" s="3">
        <f>+E78</f>
        <v>0</v>
      </c>
      <c r="F18" s="8">
        <f>IF(ISERROR(+E18/E$19),0,E18/E$19)</f>
        <v>0</v>
      </c>
      <c r="G18" s="8"/>
      <c r="I18"/>
      <c r="J18"/>
      <c r="K18"/>
      <c r="L18"/>
      <c r="M18"/>
      <c r="N18"/>
      <c r="O18"/>
      <c r="P18"/>
      <c r="Q18"/>
      <c r="R18"/>
    </row>
    <row r="19" spans="1:18" s="3" customFormat="1" ht="13.5">
      <c r="A19" s="3">
        <f t="shared" si="0"/>
        <v>12</v>
      </c>
      <c r="B19" s="9" t="s">
        <v>3</v>
      </c>
      <c r="C19" s="9"/>
      <c r="D19" s="9"/>
      <c r="E19" s="9">
        <f>+E16+E17+E18</f>
        <v>160030955</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113</v>
      </c>
      <c r="F21" s="3">
        <f>+F$13*F16</f>
        <v>0</v>
      </c>
      <c r="G21" s="3">
        <f>+G$13*F16</f>
        <v>0</v>
      </c>
      <c r="I21"/>
      <c r="J21"/>
      <c r="K21"/>
      <c r="L21"/>
      <c r="M21"/>
      <c r="N21"/>
      <c r="O21"/>
      <c r="P21"/>
      <c r="Q21"/>
      <c r="R21"/>
    </row>
    <row r="22" spans="1:18" s="3" customFormat="1" ht="13.5">
      <c r="A22" s="3">
        <f t="shared" si="0"/>
        <v>15</v>
      </c>
      <c r="B22" s="3" t="s">
        <v>103</v>
      </c>
      <c r="F22" s="3">
        <f>+F$13*F17</f>
        <v>0</v>
      </c>
      <c r="G22" s="3">
        <f>+G$13*F17</f>
        <v>92805808</v>
      </c>
      <c r="I22"/>
      <c r="J22"/>
      <c r="K22"/>
      <c r="L22"/>
      <c r="M22"/>
      <c r="N22"/>
      <c r="O22"/>
      <c r="P22"/>
      <c r="Q22"/>
      <c r="R22"/>
    </row>
    <row r="23" spans="1:18" s="3" customFormat="1" ht="13.5">
      <c r="A23" s="3">
        <f t="shared" si="0"/>
        <v>16</v>
      </c>
      <c r="B23" s="3" t="s">
        <v>104</v>
      </c>
      <c r="F23" s="3">
        <f>+F$13*F18</f>
        <v>0</v>
      </c>
      <c r="G23" s="3">
        <f>+G$13*F18</f>
        <v>0</v>
      </c>
      <c r="I23"/>
      <c r="J23"/>
      <c r="K23"/>
      <c r="L23"/>
      <c r="M23"/>
      <c r="N23"/>
      <c r="O23"/>
      <c r="P23"/>
      <c r="Q23"/>
      <c r="R23"/>
    </row>
    <row r="24" spans="1:18" s="3" customFormat="1" ht="13.5">
      <c r="A24" s="3">
        <f t="shared" si="0"/>
        <v>17</v>
      </c>
      <c r="B24" s="7" t="s">
        <v>3</v>
      </c>
      <c r="C24" s="7"/>
      <c r="D24" s="7"/>
      <c r="E24" s="7"/>
      <c r="F24" s="7">
        <f>+SUM(F21:F23)</f>
        <v>0</v>
      </c>
      <c r="G24" s="7">
        <f>+SUM(G21:G23)</f>
        <v>92805808</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1" t="s">
        <v>136</v>
      </c>
      <c r="C27" s="181"/>
      <c r="D27" s="181"/>
      <c r="E27" s="181"/>
      <c r="F27" s="181"/>
      <c r="G27" s="181"/>
      <c r="H27" s="181"/>
      <c r="I27" s="181"/>
      <c r="J27" s="181"/>
      <c r="K27" s="181"/>
      <c r="L27" s="181"/>
      <c r="M27" s="181"/>
      <c r="N27" s="181"/>
      <c r="O27" s="181"/>
      <c r="P27" s="181"/>
      <c r="Q27" s="181"/>
      <c r="R27" s="181"/>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119</v>
      </c>
      <c r="M29" s="22"/>
      <c r="N29" s="16" t="s">
        <v>72</v>
      </c>
      <c r="O29" s="16" t="s">
        <v>109</v>
      </c>
      <c r="P29" s="16" t="s">
        <v>100</v>
      </c>
      <c r="Q29" s="16" t="s">
        <v>73</v>
      </c>
      <c r="R29" s="16" t="s">
        <v>120</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2" t="str">
        <f>"December 31, "&amp;J2-1&amp;" Forecast"</f>
        <v>December 31, 2016 Forecast</v>
      </c>
      <c r="J31" s="183"/>
      <c r="K31" s="183"/>
      <c r="L31" s="184"/>
      <c r="M31" s="16"/>
      <c r="N31" s="182" t="str">
        <f>"December 31, "&amp;J2&amp;" Forecast"</f>
        <v>December 31, 2017 Forecast</v>
      </c>
      <c r="O31" s="183"/>
      <c r="P31" s="183"/>
      <c r="Q31" s="183"/>
      <c r="R31" s="184"/>
    </row>
    <row r="32" spans="1:18" s="3" customFormat="1" ht="55.5">
      <c r="A32" s="3">
        <f t="shared" si="0"/>
        <v>25</v>
      </c>
      <c r="B32" s="185" t="s">
        <v>75</v>
      </c>
      <c r="C32" s="186"/>
      <c r="D32" s="186"/>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114</v>
      </c>
      <c r="E33" s="57"/>
      <c r="F33" s="21"/>
      <c r="G33" s="56"/>
      <c r="H33" s="56"/>
      <c r="I33" s="57"/>
      <c r="J33" s="21"/>
      <c r="K33" s="21"/>
      <c r="L33" s="56"/>
      <c r="M33" s="21"/>
      <c r="N33" s="57"/>
      <c r="O33" s="21"/>
      <c r="P33" s="21"/>
      <c r="Q33" s="21"/>
      <c r="R33" s="56"/>
    </row>
    <row r="34" spans="1:18" s="3" customFormat="1" ht="13.5">
      <c r="A34" s="3">
        <f>+A32+1</f>
        <v>26</v>
      </c>
      <c r="B34" s="25" t="s">
        <v>1</v>
      </c>
      <c r="D34" s="11" t="str">
        <f>"Line "&amp;A57&amp;""</f>
        <v>Line 49</v>
      </c>
      <c r="E34" s="25">
        <f>+E57</f>
        <v>21189296</v>
      </c>
      <c r="F34" s="3">
        <f>+F57</f>
        <v>21189296</v>
      </c>
      <c r="G34" s="76">
        <f>IF(ISERROR(+F34/E34),0,F34/E34)</f>
        <v>1</v>
      </c>
      <c r="H34" s="26"/>
      <c r="I34" s="25">
        <f>+I57</f>
        <v>21189296</v>
      </c>
      <c r="J34" s="3">
        <f>+J57</f>
        <v>21189296</v>
      </c>
      <c r="K34" s="3">
        <f>+K57</f>
        <v>-350620</v>
      </c>
      <c r="L34" s="26">
        <f>+L57</f>
        <v>20838676</v>
      </c>
      <c r="N34" s="25">
        <f>+N57</f>
        <v>4479296</v>
      </c>
      <c r="O34" s="3">
        <f>+O57</f>
        <v>4479296</v>
      </c>
      <c r="P34" s="3">
        <f>+P57</f>
        <v>-350620</v>
      </c>
      <c r="Q34" s="3">
        <f>+Q57</f>
        <v>0</v>
      </c>
      <c r="R34" s="26">
        <f>+R57</f>
        <v>4128676</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"&amp;A63&amp;""</f>
        <v>Line 55</v>
      </c>
      <c r="E36" s="25">
        <f>+E63</f>
        <v>0</v>
      </c>
      <c r="F36" s="3">
        <f>+F63</f>
        <v>0</v>
      </c>
      <c r="G36" s="76">
        <f>IF(ISERROR(+F36/E36),0,F36/E36)</f>
        <v>0</v>
      </c>
      <c r="H36" s="26"/>
      <c r="I36" s="25">
        <f>+I63</f>
        <v>0</v>
      </c>
      <c r="J36" s="3">
        <f>+J63</f>
        <v>0</v>
      </c>
      <c r="K36" s="3">
        <f>+K63</f>
        <v>0</v>
      </c>
      <c r="L36" s="26">
        <f>+L63</f>
        <v>0</v>
      </c>
      <c r="N36" s="25">
        <f>+N63</f>
        <v>0</v>
      </c>
      <c r="O36" s="3">
        <f>+O63</f>
        <v>0</v>
      </c>
      <c r="P36" s="3">
        <f>+P63</f>
        <v>0</v>
      </c>
      <c r="Q36" s="3">
        <f>+Q63</f>
        <v>0</v>
      </c>
      <c r="R36" s="26">
        <f>+R63</f>
        <v>0</v>
      </c>
    </row>
    <row r="37" spans="1:18" s="3" customFormat="1" ht="13.5">
      <c r="A37" s="3">
        <f t="shared" si="0"/>
        <v>29</v>
      </c>
      <c r="B37" s="25" t="s">
        <v>0</v>
      </c>
      <c r="D37" s="11" t="str">
        <f>"Line "&amp;A72&amp;""</f>
        <v>Line 64</v>
      </c>
      <c r="E37" s="25">
        <f>+E72</f>
        <v>179856638</v>
      </c>
      <c r="F37" s="3">
        <f>+F72</f>
        <v>179856638</v>
      </c>
      <c r="G37" s="76">
        <f>IF(ISERROR(+F37/E37),0,F37/E37)</f>
        <v>1</v>
      </c>
      <c r="H37" s="26"/>
      <c r="I37" s="25">
        <f>+I72</f>
        <v>179856638</v>
      </c>
      <c r="J37" s="3">
        <f>+J72</f>
        <v>179856638</v>
      </c>
      <c r="K37" s="3">
        <f>+K72</f>
        <v>-19825683</v>
      </c>
      <c r="L37" s="26">
        <f>+L72</f>
        <v>160030955</v>
      </c>
      <c r="N37" s="25">
        <f>+N72</f>
        <v>272662446</v>
      </c>
      <c r="O37" s="3">
        <f>+O72</f>
        <v>272662446</v>
      </c>
      <c r="P37" s="3">
        <f>+P72</f>
        <v>-19825683</v>
      </c>
      <c r="Q37" s="3">
        <f>+Q72</f>
        <v>-49814259.04292238</v>
      </c>
      <c r="R37" s="26">
        <f>+R72</f>
        <v>203022503.95707762</v>
      </c>
    </row>
    <row r="38" spans="1:18" s="3" customFormat="1" ht="13.5">
      <c r="A38" s="3">
        <f t="shared" si="0"/>
        <v>30</v>
      </c>
      <c r="B38" s="25" t="s">
        <v>2</v>
      </c>
      <c r="D38" s="11" t="str">
        <f>"Line "&amp;A79&amp;""</f>
        <v>Line 71</v>
      </c>
      <c r="E38" s="25">
        <f>+E88</f>
        <v>21055257</v>
      </c>
      <c r="F38" s="3">
        <f>+F88</f>
        <v>21055257</v>
      </c>
      <c r="G38" s="76">
        <f>IF(ISERROR(+F38/E38),0,F38/E38)</f>
        <v>1</v>
      </c>
      <c r="H38" s="26"/>
      <c r="I38" s="25">
        <f>+I88</f>
        <v>21055257</v>
      </c>
      <c r="J38" s="3">
        <f>+J88</f>
        <v>21055257</v>
      </c>
      <c r="K38" s="3">
        <f>+K88</f>
        <v>-10675368</v>
      </c>
      <c r="L38" s="26">
        <f>+L88</f>
        <v>10379889</v>
      </c>
      <c r="N38" s="25">
        <f>+N88</f>
        <v>21055257</v>
      </c>
      <c r="O38" s="3">
        <f>+O88</f>
        <v>21055257</v>
      </c>
      <c r="P38" s="3">
        <f>+P88</f>
        <v>-10675368</v>
      </c>
      <c r="Q38" s="3">
        <f>+Q88</f>
        <v>0</v>
      </c>
      <c r="R38" s="26">
        <f>+R88</f>
        <v>10379889</v>
      </c>
    </row>
    <row r="39" spans="1:18" s="3" customFormat="1" ht="13.5">
      <c r="A39" s="3">
        <f t="shared" si="0"/>
        <v>31</v>
      </c>
      <c r="B39" s="31" t="s">
        <v>76</v>
      </c>
      <c r="C39" s="9"/>
      <c r="D39" s="9" t="str">
        <f>"Sum Lines "&amp;A36&amp;" to "&amp;A38&amp;" less line "&amp;A34</f>
        <v>Sum Lines 28 to 30 less line 26</v>
      </c>
      <c r="E39" s="83">
        <f>-E34+SUM(E36:E38)</f>
        <v>179722599</v>
      </c>
      <c r="F39" s="14">
        <f>-F34+SUM(F36:F38)</f>
        <v>179722599</v>
      </c>
      <c r="G39" s="84">
        <f>+F39/E39</f>
        <v>1</v>
      </c>
      <c r="H39" s="32"/>
      <c r="I39" s="27">
        <f>-I34+SUM(I36:I38)</f>
        <v>179722599</v>
      </c>
      <c r="J39" s="14">
        <f>-J34+SUM(J36:J38)</f>
        <v>179722599</v>
      </c>
      <c r="K39" s="14">
        <f>-K34+SUM(K36:K38)</f>
        <v>-30150431</v>
      </c>
      <c r="L39" s="28">
        <f>-L34+SUM(L36:L38)</f>
        <v>149572168</v>
      </c>
      <c r="M39" s="15"/>
      <c r="N39" s="27">
        <f>-N34+SUM(N36:N38)</f>
        <v>289238407</v>
      </c>
      <c r="O39" s="14">
        <f>-O34+SUM(O36:O38)</f>
        <v>289238407</v>
      </c>
      <c r="P39" s="14">
        <f>-P34+SUM(P36:P38)</f>
        <v>-30150431</v>
      </c>
      <c r="Q39" s="14">
        <f>-Q34+SUM(Q36:Q38)</f>
        <v>-49814259.04292238</v>
      </c>
      <c r="R39" s="28">
        <f>-R34+SUM(R36:R38)</f>
        <v>209273716.95707762</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0" t="s">
        <v>61</v>
      </c>
      <c r="F42" s="90" t="s">
        <v>62</v>
      </c>
      <c r="G42" s="91" t="s">
        <v>63</v>
      </c>
      <c r="H42" s="16"/>
      <c r="I42" s="16" t="s">
        <v>91</v>
      </c>
      <c r="J42" s="16" t="s">
        <v>92</v>
      </c>
      <c r="K42" s="16" t="s">
        <v>70</v>
      </c>
      <c r="L42" s="16" t="s">
        <v>119</v>
      </c>
      <c r="M42" s="22"/>
      <c r="N42" s="16" t="s">
        <v>72</v>
      </c>
      <c r="O42" s="16" t="s">
        <v>109</v>
      </c>
      <c r="P42" s="16" t="s">
        <v>100</v>
      </c>
      <c r="Q42" s="16" t="s">
        <v>73</v>
      </c>
      <c r="R42" s="16" t="s">
        <v>120</v>
      </c>
      <c r="S42" s="20"/>
    </row>
    <row r="43" spans="1:18" s="3" customFormat="1" ht="15.75" thickBot="1">
      <c r="A43" s="3">
        <f t="shared" si="0"/>
        <v>35</v>
      </c>
      <c r="B43" s="85" t="s">
        <v>1</v>
      </c>
      <c r="C43" s="86"/>
      <c r="D43" s="86" t="s">
        <v>135</v>
      </c>
      <c r="E43" s="7"/>
      <c r="F43" s="7"/>
      <c r="G43" s="30"/>
      <c r="I43" s="182" t="str">
        <f>+I31</f>
        <v>December 31, 2016 Forecast</v>
      </c>
      <c r="J43" s="183"/>
      <c r="K43" s="183"/>
      <c r="L43" s="184"/>
      <c r="M43" s="8"/>
      <c r="N43" s="182" t="str">
        <f>+N31</f>
        <v>December 31, 2017 Forecast</v>
      </c>
      <c r="O43" s="183"/>
      <c r="P43" s="183"/>
      <c r="Q43" s="183"/>
      <c r="R43" s="184"/>
    </row>
    <row r="44" spans="1:18" s="3" customFormat="1" ht="13.5" customHeight="1" thickTop="1">
      <c r="A44" s="3">
        <f t="shared" si="0"/>
        <v>36</v>
      </c>
      <c r="B44" s="25" t="s">
        <v>4</v>
      </c>
      <c r="C44" s="3" t="s">
        <v>5</v>
      </c>
      <c r="D44" s="11" t="s">
        <v>6</v>
      </c>
      <c r="E44" s="81">
        <v>0</v>
      </c>
      <c r="F44" s="177"/>
      <c r="G44" s="77">
        <f aca="true" t="shared" si="1" ref="G44:G55">IF(ISERROR(+F44/E44),0,F44/E44)</f>
        <v>0</v>
      </c>
      <c r="I44" s="25">
        <v>0</v>
      </c>
      <c r="J44" s="3">
        <v>0</v>
      </c>
      <c r="K44" s="3">
        <f>-J44</f>
        <v>0</v>
      </c>
      <c r="L44" s="26">
        <f aca="true" t="shared" si="2" ref="L44:L54">+J44+K44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78"/>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78">
        <v>0</v>
      </c>
      <c r="G46" s="76">
        <f t="shared" si="1"/>
        <v>0</v>
      </c>
      <c r="I46" s="25">
        <f>+E46</f>
        <v>0</v>
      </c>
      <c r="J46" s="3">
        <f aca="true" t="shared" si="3" ref="J46:J55">+I46*$G46</f>
        <v>0</v>
      </c>
      <c r="K46" s="3">
        <f>-J46</f>
        <v>0</v>
      </c>
      <c r="L46" s="26">
        <f t="shared" si="2"/>
        <v>0</v>
      </c>
      <c r="N46" s="25">
        <f>+I46</f>
        <v>0</v>
      </c>
      <c r="O46" s="3">
        <f aca="true" t="shared" si="4" ref="O46:O54">+N46*$G46</f>
        <v>0</v>
      </c>
      <c r="P46" s="3">
        <f>-O46</f>
        <v>0</v>
      </c>
      <c r="Q46" s="3">
        <v>0</v>
      </c>
      <c r="R46" s="26">
        <f>+O46+P46+Q46</f>
        <v>0</v>
      </c>
    </row>
    <row r="47" spans="1:18" s="3" customFormat="1" ht="13.5" customHeight="1">
      <c r="A47" s="3">
        <f t="shared" si="0"/>
        <v>39</v>
      </c>
      <c r="B47" s="25" t="s">
        <v>11</v>
      </c>
      <c r="C47" s="3" t="s">
        <v>12</v>
      </c>
      <c r="D47" s="11" t="s">
        <v>6</v>
      </c>
      <c r="E47" s="75">
        <v>0</v>
      </c>
      <c r="F47" s="178">
        <v>0</v>
      </c>
      <c r="G47" s="76">
        <f t="shared" si="1"/>
        <v>0</v>
      </c>
      <c r="I47" s="25">
        <f>+E47</f>
        <v>0</v>
      </c>
      <c r="J47" s="3">
        <f t="shared" si="3"/>
        <v>0</v>
      </c>
      <c r="K47" s="3">
        <f>-J47</f>
        <v>0</v>
      </c>
      <c r="L47" s="26">
        <f t="shared" si="2"/>
        <v>0</v>
      </c>
      <c r="N47" s="25">
        <f>+I47</f>
        <v>0</v>
      </c>
      <c r="O47" s="3">
        <f t="shared" si="4"/>
        <v>0</v>
      </c>
      <c r="P47" s="3">
        <f>-O47</f>
        <v>0</v>
      </c>
      <c r="Q47" s="3">
        <v>0</v>
      </c>
      <c r="R47" s="26">
        <f aca="true" t="shared" si="5" ref="R47:R54">+O47+P47+Q47</f>
        <v>0</v>
      </c>
    </row>
    <row r="48" spans="1:18" s="3" customFormat="1" ht="13.5" customHeight="1">
      <c r="A48" s="3">
        <f t="shared" si="0"/>
        <v>40</v>
      </c>
      <c r="B48" s="25" t="s">
        <v>42</v>
      </c>
      <c r="C48" s="3" t="s">
        <v>43</v>
      </c>
      <c r="D48" s="11" t="s">
        <v>6</v>
      </c>
      <c r="E48" s="75">
        <v>0</v>
      </c>
      <c r="F48" s="178"/>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20838676</v>
      </c>
      <c r="F49" s="178">
        <v>20838676</v>
      </c>
      <c r="G49" s="76">
        <f t="shared" si="1"/>
        <v>1</v>
      </c>
      <c r="I49" s="25">
        <f>+E49+F9</f>
        <v>20838676</v>
      </c>
      <c r="J49" s="3">
        <f t="shared" si="3"/>
        <v>20838676</v>
      </c>
      <c r="K49" s="3">
        <v>0</v>
      </c>
      <c r="L49" s="26">
        <f>+J49+K49</f>
        <v>20838676</v>
      </c>
      <c r="N49" s="25">
        <f>+I49+G9</f>
        <v>4128676</v>
      </c>
      <c r="O49" s="3">
        <f t="shared" si="4"/>
        <v>4128676</v>
      </c>
      <c r="P49" s="3">
        <v>0</v>
      </c>
      <c r="Q49" s="3">
        <v>0</v>
      </c>
      <c r="R49" s="26">
        <f>+O49+P49+Q49</f>
        <v>4128676</v>
      </c>
    </row>
    <row r="50" spans="1:18" s="3" customFormat="1" ht="13.5" customHeight="1">
      <c r="A50" s="3">
        <f t="shared" si="0"/>
        <v>42</v>
      </c>
      <c r="B50" s="25" t="s">
        <v>44</v>
      </c>
      <c r="C50" s="3" t="s">
        <v>45</v>
      </c>
      <c r="D50" s="11" t="s">
        <v>15</v>
      </c>
      <c r="E50" s="75">
        <v>0</v>
      </c>
      <c r="F50" s="178">
        <v>0</v>
      </c>
      <c r="G50" s="76">
        <f t="shared" si="1"/>
        <v>0</v>
      </c>
      <c r="I50" s="25">
        <f>+E50</f>
        <v>0</v>
      </c>
      <c r="J50" s="3">
        <f t="shared" si="3"/>
        <v>0</v>
      </c>
      <c r="K50" s="3">
        <v>0</v>
      </c>
      <c r="L50" s="26">
        <f t="shared" si="2"/>
        <v>0</v>
      </c>
      <c r="N50" s="25">
        <f>+I50</f>
        <v>0</v>
      </c>
      <c r="O50" s="3">
        <f t="shared" si="4"/>
        <v>0</v>
      </c>
      <c r="P50" s="3">
        <v>0</v>
      </c>
      <c r="Q50" s="3">
        <v>0</v>
      </c>
      <c r="R50" s="26">
        <f t="shared" si="5"/>
        <v>0</v>
      </c>
    </row>
    <row r="51" spans="1:18" s="3" customFormat="1" ht="13.5" customHeight="1">
      <c r="A51" s="3">
        <f>+A50+1</f>
        <v>43</v>
      </c>
      <c r="B51" s="25" t="s">
        <v>16</v>
      </c>
      <c r="C51" s="3" t="s">
        <v>17</v>
      </c>
      <c r="D51" s="11" t="s">
        <v>6</v>
      </c>
      <c r="E51" s="75">
        <v>350620</v>
      </c>
      <c r="F51" s="178">
        <v>350620</v>
      </c>
      <c r="G51" s="76">
        <f t="shared" si="1"/>
        <v>1</v>
      </c>
      <c r="I51" s="25">
        <f>+E51</f>
        <v>350620</v>
      </c>
      <c r="J51" s="3">
        <f t="shared" si="3"/>
        <v>350620</v>
      </c>
      <c r="K51" s="3">
        <f>-J51</f>
        <v>-350620</v>
      </c>
      <c r="L51" s="26">
        <f t="shared" si="2"/>
        <v>0</v>
      </c>
      <c r="N51" s="25">
        <f>+I51</f>
        <v>350620</v>
      </c>
      <c r="O51" s="3">
        <f t="shared" si="4"/>
        <v>350620</v>
      </c>
      <c r="P51" s="3">
        <f>-O51</f>
        <v>-350620</v>
      </c>
      <c r="Q51" s="3">
        <v>0</v>
      </c>
      <c r="R51" s="26">
        <f t="shared" si="5"/>
        <v>0</v>
      </c>
    </row>
    <row r="52" spans="1:18" s="3" customFormat="1" ht="13.5" customHeight="1">
      <c r="A52" s="3">
        <f>+A51+1</f>
        <v>44</v>
      </c>
      <c r="B52" s="128" t="s">
        <v>163</v>
      </c>
      <c r="C52" s="3" t="s">
        <v>164</v>
      </c>
      <c r="D52" s="11" t="s">
        <v>6</v>
      </c>
      <c r="E52" s="75">
        <v>0</v>
      </c>
      <c r="F52" s="178"/>
      <c r="G52" s="76">
        <f t="shared" si="1"/>
        <v>0</v>
      </c>
      <c r="I52" s="25">
        <f>+E52</f>
        <v>0</v>
      </c>
      <c r="J52" s="3">
        <f>+I52*$G52</f>
        <v>0</v>
      </c>
      <c r="K52" s="3">
        <f>-J52</f>
        <v>0</v>
      </c>
      <c r="L52" s="26">
        <f t="shared" si="2"/>
        <v>0</v>
      </c>
      <c r="N52" s="25">
        <f>+I52</f>
        <v>0</v>
      </c>
      <c r="O52" s="3">
        <f>+N52*$G52</f>
        <v>0</v>
      </c>
      <c r="P52" s="3">
        <f>-O52</f>
        <v>0</v>
      </c>
      <c r="Q52" s="3">
        <v>0</v>
      </c>
      <c r="R52" s="26">
        <f>+O52+P52+Q52</f>
        <v>0</v>
      </c>
    </row>
    <row r="53" spans="1:18" s="3" customFormat="1" ht="13.5" customHeight="1">
      <c r="A53" s="3">
        <f>+A52+1</f>
        <v>45</v>
      </c>
      <c r="B53" s="25" t="s">
        <v>18</v>
      </c>
      <c r="C53" s="3" t="s">
        <v>19</v>
      </c>
      <c r="D53" s="11" t="s">
        <v>6</v>
      </c>
      <c r="E53" s="75">
        <v>0</v>
      </c>
      <c r="F53" s="178">
        <v>0</v>
      </c>
      <c r="G53" s="76">
        <f t="shared" si="1"/>
        <v>0</v>
      </c>
      <c r="I53" s="25">
        <f>+E53</f>
        <v>0</v>
      </c>
      <c r="J53" s="3">
        <f t="shared" si="3"/>
        <v>0</v>
      </c>
      <c r="K53" s="3">
        <f>-J53</f>
        <v>0</v>
      </c>
      <c r="L53" s="26">
        <f t="shared" si="2"/>
        <v>0</v>
      </c>
      <c r="N53" s="25">
        <f>+I53</f>
        <v>0</v>
      </c>
      <c r="O53" s="3">
        <f t="shared" si="4"/>
        <v>0</v>
      </c>
      <c r="P53" s="3">
        <f>-O53</f>
        <v>0</v>
      </c>
      <c r="Q53" s="3">
        <v>0</v>
      </c>
      <c r="R53" s="26">
        <f t="shared" si="5"/>
        <v>0</v>
      </c>
    </row>
    <row r="54" spans="1:18" s="3" customFormat="1" ht="13.5" customHeight="1">
      <c r="A54" s="3">
        <f t="shared" si="0"/>
        <v>46</v>
      </c>
      <c r="B54" s="25" t="s">
        <v>20</v>
      </c>
      <c r="C54" s="3" t="s">
        <v>21</v>
      </c>
      <c r="D54" s="11" t="s">
        <v>6</v>
      </c>
      <c r="E54" s="75">
        <v>0</v>
      </c>
      <c r="F54" s="178">
        <v>0</v>
      </c>
      <c r="G54" s="76">
        <f t="shared" si="1"/>
        <v>0</v>
      </c>
      <c r="I54" s="25">
        <f>+E54</f>
        <v>0</v>
      </c>
      <c r="J54" s="3">
        <f t="shared" si="3"/>
        <v>0</v>
      </c>
      <c r="K54" s="3">
        <f>-J54</f>
        <v>0</v>
      </c>
      <c r="L54" s="26">
        <f t="shared" si="2"/>
        <v>0</v>
      </c>
      <c r="N54" s="25">
        <f>+I54</f>
        <v>0</v>
      </c>
      <c r="O54" s="3">
        <f t="shared" si="4"/>
        <v>0</v>
      </c>
      <c r="P54" s="3">
        <f>-O54</f>
        <v>0</v>
      </c>
      <c r="Q54" s="3">
        <v>0</v>
      </c>
      <c r="R54" s="26">
        <f t="shared" si="5"/>
        <v>0</v>
      </c>
    </row>
    <row r="55" spans="1:18" s="3" customFormat="1" ht="10.5" customHeight="1">
      <c r="A55" s="3">
        <f t="shared" si="0"/>
        <v>47</v>
      </c>
      <c r="B55" s="25"/>
      <c r="D55" s="11"/>
      <c r="E55" s="25"/>
      <c r="G55" s="76">
        <f t="shared" si="1"/>
        <v>0</v>
      </c>
      <c r="I55" s="25"/>
      <c r="J55" s="3">
        <f t="shared" si="3"/>
        <v>0</v>
      </c>
      <c r="L55" s="26"/>
      <c r="N55" s="25"/>
      <c r="R55" s="26"/>
    </row>
    <row r="56" spans="1:18" s="3" customFormat="1" ht="10.5" customHeight="1">
      <c r="A56" s="3">
        <f t="shared" si="0"/>
        <v>48</v>
      </c>
      <c r="B56" s="25"/>
      <c r="D56" s="11"/>
      <c r="E56" s="25"/>
      <c r="G56" s="26"/>
      <c r="I56" s="25"/>
      <c r="L56" s="26"/>
      <c r="N56" s="25"/>
      <c r="R56" s="26"/>
    </row>
    <row r="57" spans="1:18" s="3" customFormat="1" ht="13.5">
      <c r="A57" s="3">
        <f t="shared" si="0"/>
        <v>49</v>
      </c>
      <c r="B57" s="29"/>
      <c r="C57" s="7" t="s">
        <v>115</v>
      </c>
      <c r="D57" s="12"/>
      <c r="E57" s="29">
        <f>+SUM(E44:E56)</f>
        <v>21189296</v>
      </c>
      <c r="F57" s="7">
        <f>+SUM(F44:F56)</f>
        <v>21189296</v>
      </c>
      <c r="G57" s="77">
        <f>+F57/E57</f>
        <v>1</v>
      </c>
      <c r="H57" s="7"/>
      <c r="I57" s="29">
        <f>+SUM(I44:I56)</f>
        <v>21189296</v>
      </c>
      <c r="J57" s="7">
        <f>+SUM(J44:J56)</f>
        <v>21189296</v>
      </c>
      <c r="K57" s="7">
        <f>+SUM(K44:K56)</f>
        <v>-350620</v>
      </c>
      <c r="L57" s="30">
        <f>+SUM(L44:L56)</f>
        <v>20838676</v>
      </c>
      <c r="M57" s="7"/>
      <c r="N57" s="29">
        <f>+SUM(N44:N56)</f>
        <v>4479296</v>
      </c>
      <c r="O57" s="7">
        <f>+SUM(O44:O56)</f>
        <v>4479296</v>
      </c>
      <c r="P57" s="7">
        <f>+SUM(P44:P56)</f>
        <v>-350620</v>
      </c>
      <c r="Q57" s="7">
        <f>+SUM(Q44:Q56)</f>
        <v>0</v>
      </c>
      <c r="R57" s="30">
        <f>+SUM(R44:R56)</f>
        <v>4128676</v>
      </c>
    </row>
    <row r="58" spans="1:18" s="3" customFormat="1" ht="13.5">
      <c r="A58" s="3">
        <f t="shared" si="0"/>
        <v>50</v>
      </c>
      <c r="B58" s="25"/>
      <c r="E58" s="82"/>
      <c r="G58" s="26"/>
      <c r="I58" s="25"/>
      <c r="L58" s="26"/>
      <c r="N58" s="25"/>
      <c r="R58" s="26"/>
    </row>
    <row r="59" spans="1:18" s="3" customFormat="1" ht="13.5">
      <c r="A59" s="3">
        <f t="shared" si="0"/>
        <v>51</v>
      </c>
      <c r="B59" s="25"/>
      <c r="E59" s="25"/>
      <c r="G59" s="26"/>
      <c r="I59" s="25"/>
      <c r="L59" s="26"/>
      <c r="N59" s="25"/>
      <c r="R59" s="26"/>
    </row>
    <row r="60" spans="1:18" s="3" customFormat="1" ht="14.25" thickBot="1">
      <c r="A60" s="3">
        <f t="shared" si="0"/>
        <v>52</v>
      </c>
      <c r="B60" s="95" t="s">
        <v>65</v>
      </c>
      <c r="C60" s="86"/>
      <c r="D60" s="86" t="s">
        <v>135</v>
      </c>
      <c r="E60" s="69" t="s">
        <v>61</v>
      </c>
      <c r="F60" s="70" t="s">
        <v>62</v>
      </c>
      <c r="G60" s="87" t="s">
        <v>63</v>
      </c>
      <c r="H60" s="70"/>
      <c r="I60" s="69" t="s">
        <v>91</v>
      </c>
      <c r="J60" s="70" t="s">
        <v>92</v>
      </c>
      <c r="K60" s="70" t="s">
        <v>70</v>
      </c>
      <c r="L60" s="71" t="s">
        <v>119</v>
      </c>
      <c r="M60" s="96"/>
      <c r="N60" s="69" t="s">
        <v>72</v>
      </c>
      <c r="O60" s="70" t="s">
        <v>109</v>
      </c>
      <c r="P60" s="70" t="s">
        <v>100</v>
      </c>
      <c r="Q60" s="70" t="s">
        <v>73</v>
      </c>
      <c r="R60" s="71" t="s">
        <v>120</v>
      </c>
    </row>
    <row r="61" spans="1:18" s="3" customFormat="1" ht="14.25" thickTop="1">
      <c r="A61" s="3">
        <f t="shared" si="0"/>
        <v>53</v>
      </c>
      <c r="B61" s="25" t="s">
        <v>22</v>
      </c>
      <c r="C61" s="3" t="s">
        <v>23</v>
      </c>
      <c r="D61" s="11" t="s">
        <v>6</v>
      </c>
      <c r="E61" s="75">
        <v>0</v>
      </c>
      <c r="F61" s="178">
        <v>0</v>
      </c>
      <c r="G61" s="76">
        <f>IF(ISERROR(+F61/E61),0,F61/E61)</f>
        <v>0</v>
      </c>
      <c r="I61" s="25">
        <f>+E61+F21</f>
        <v>0</v>
      </c>
      <c r="J61" s="3">
        <f>+I61*$G61</f>
        <v>0</v>
      </c>
      <c r="K61" s="3">
        <f>-J61</f>
        <v>0</v>
      </c>
      <c r="L61" s="26">
        <f>+J61+K61</f>
        <v>0</v>
      </c>
      <c r="N61" s="25">
        <f>+I61+G21</f>
        <v>0</v>
      </c>
      <c r="O61" s="3">
        <f>+N61*$G61</f>
        <v>0</v>
      </c>
      <c r="P61" s="3">
        <f>-O61</f>
        <v>0</v>
      </c>
      <c r="Q61" s="3">
        <v>0</v>
      </c>
      <c r="R61" s="26">
        <f>+O61+P61+Q61</f>
        <v>0</v>
      </c>
    </row>
    <row r="62" spans="1:18" s="3" customFormat="1" ht="13.5" customHeight="1">
      <c r="A62" s="3">
        <f t="shared" si="0"/>
        <v>54</v>
      </c>
      <c r="B62" s="94">
        <v>2814001</v>
      </c>
      <c r="C62" s="3" t="s">
        <v>32</v>
      </c>
      <c r="D62" s="11" t="s">
        <v>6</v>
      </c>
      <c r="E62" s="75">
        <v>0</v>
      </c>
      <c r="F62" s="178">
        <v>0</v>
      </c>
      <c r="G62" s="76"/>
      <c r="I62" s="25"/>
      <c r="L62" s="26">
        <f>+J62+K62</f>
        <v>0</v>
      </c>
      <c r="N62" s="25"/>
      <c r="R62" s="26">
        <f>+O62+P62+Q62</f>
        <v>0</v>
      </c>
    </row>
    <row r="63" spans="1:18" s="3" customFormat="1" ht="13.5">
      <c r="A63" s="3">
        <f t="shared" si="0"/>
        <v>55</v>
      </c>
      <c r="B63" s="89"/>
      <c r="C63" s="9" t="s">
        <v>116</v>
      </c>
      <c r="D63" s="9"/>
      <c r="E63" s="68">
        <f>+E61+E62</f>
        <v>0</v>
      </c>
      <c r="F63" s="9">
        <f>+F61+F62</f>
        <v>0</v>
      </c>
      <c r="G63" s="32"/>
      <c r="H63" s="7"/>
      <c r="I63" s="68">
        <f>+I61</f>
        <v>0</v>
      </c>
      <c r="J63" s="9">
        <f>+J61</f>
        <v>0</v>
      </c>
      <c r="K63" s="9">
        <f>+K61</f>
        <v>0</v>
      </c>
      <c r="L63" s="32">
        <f>+L61</f>
        <v>0</v>
      </c>
      <c r="M63" s="7"/>
      <c r="N63" s="68">
        <f>+N61</f>
        <v>0</v>
      </c>
      <c r="O63" s="9">
        <f>+O61</f>
        <v>0</v>
      </c>
      <c r="P63" s="9">
        <f>+P61</f>
        <v>0</v>
      </c>
      <c r="Q63" s="9">
        <f>+Q61</f>
        <v>0</v>
      </c>
      <c r="R63" s="32">
        <f>+R61</f>
        <v>0</v>
      </c>
    </row>
    <row r="64" s="3" customFormat="1" ht="13.5">
      <c r="A64" s="3">
        <f t="shared" si="0"/>
        <v>56</v>
      </c>
    </row>
    <row r="65" spans="1:18" s="3" customFormat="1" ht="13.5">
      <c r="A65" s="3">
        <f t="shared" si="0"/>
        <v>57</v>
      </c>
      <c r="E65" s="90" t="s">
        <v>61</v>
      </c>
      <c r="F65" s="90" t="s">
        <v>62</v>
      </c>
      <c r="G65" s="91" t="s">
        <v>63</v>
      </c>
      <c r="H65" s="16"/>
      <c r="I65" s="16" t="s">
        <v>91</v>
      </c>
      <c r="J65" s="16" t="s">
        <v>92</v>
      </c>
      <c r="K65" s="16" t="s">
        <v>70</v>
      </c>
      <c r="L65" s="16" t="s">
        <v>119</v>
      </c>
      <c r="M65" s="22"/>
      <c r="N65" s="16" t="s">
        <v>72</v>
      </c>
      <c r="O65" s="16" t="s">
        <v>109</v>
      </c>
      <c r="P65" s="16" t="s">
        <v>100</v>
      </c>
      <c r="Q65" s="16" t="s">
        <v>73</v>
      </c>
      <c r="R65" s="16" t="s">
        <v>120</v>
      </c>
    </row>
    <row r="66" spans="1:18" s="3" customFormat="1" ht="15.75" customHeight="1">
      <c r="A66" s="3">
        <f t="shared" si="0"/>
        <v>58</v>
      </c>
      <c r="B66" s="29"/>
      <c r="C66" s="7"/>
      <c r="D66" s="7"/>
      <c r="E66" s="72"/>
      <c r="F66" s="73"/>
      <c r="G66" s="74"/>
      <c r="H66" s="8"/>
      <c r="I66" s="182" t="str">
        <f>+I31</f>
        <v>December 31, 2016 Forecast</v>
      </c>
      <c r="J66" s="183"/>
      <c r="K66" s="183"/>
      <c r="L66" s="184"/>
      <c r="M66" s="8"/>
      <c r="N66" s="182" t="str">
        <f>+N31</f>
        <v>December 31, 2017 Forecast</v>
      </c>
      <c r="O66" s="183"/>
      <c r="P66" s="183"/>
      <c r="Q66" s="183"/>
      <c r="R66" s="184"/>
    </row>
    <row r="67" spans="1:18" s="3" customFormat="1" ht="55.5" thickBot="1">
      <c r="A67" s="3">
        <f t="shared" si="0"/>
        <v>59</v>
      </c>
      <c r="B67" s="92" t="s">
        <v>24</v>
      </c>
      <c r="C67" s="1"/>
      <c r="D67" s="1" t="s">
        <v>135</v>
      </c>
      <c r="E67" s="23" t="str">
        <f>+E$32</f>
        <v>Dec. 31, 2016 Actual Total Company</v>
      </c>
      <c r="F67" s="6" t="str">
        <f>+F$32</f>
        <v>Dec 31, 2016 Actual Trans Functional Ledger</v>
      </c>
      <c r="G67" s="24" t="str">
        <f>+G$32</f>
        <v>Percent Transmission</v>
      </c>
      <c r="H67" s="6"/>
      <c r="I67" s="23" t="str">
        <f>+I$32</f>
        <v>Dec 31 2016 Total Co Forecast</v>
      </c>
      <c r="J67" s="6" t="str">
        <f>+J$32</f>
        <v>December 31, 2016 Transmission Functional</v>
      </c>
      <c r="K67" s="6" t="str">
        <f>+K$32</f>
        <v>Exclusions from Transmission Formula</v>
      </c>
      <c r="L67" s="24" t="str">
        <f>+L$32</f>
        <v>Formula Inclusions - Transmission Function</v>
      </c>
      <c r="M67" s="6"/>
      <c r="N67" s="23" t="str">
        <f>+N$32</f>
        <v>Dec 31 2017 Total Co Forecast</v>
      </c>
      <c r="O67" s="6" t="str">
        <f>+O$32</f>
        <v>December 31, 2017 Transmission Functional</v>
      </c>
      <c r="P67" s="6" t="str">
        <f>+P$32</f>
        <v>Exclusions from Transmission Formula</v>
      </c>
      <c r="Q67" s="6" t="str">
        <f>+Q$32</f>
        <v>IRS Proration Adjustment</v>
      </c>
      <c r="R67" s="24" t="str">
        <f>+R$32</f>
        <v>Formula Inclusions - Transmission Function</v>
      </c>
    </row>
    <row r="68" spans="1:18" s="3" customFormat="1" ht="14.25" thickTop="1">
      <c r="A68" s="3">
        <f t="shared" si="0"/>
        <v>60</v>
      </c>
      <c r="B68" s="25" t="s">
        <v>25</v>
      </c>
      <c r="C68" s="3" t="s">
        <v>26</v>
      </c>
      <c r="D68" s="11" t="s">
        <v>15</v>
      </c>
      <c r="E68" s="75">
        <v>160030955</v>
      </c>
      <c r="F68" s="178">
        <v>160030955</v>
      </c>
      <c r="G68" s="76">
        <f>IF(ISERROR(+F68/E68),0,F68/E68)</f>
        <v>1</v>
      </c>
      <c r="I68" s="25">
        <f>+E68+F22</f>
        <v>160030955</v>
      </c>
      <c r="J68" s="3">
        <f>+I68*$G68</f>
        <v>160030955</v>
      </c>
      <c r="K68" s="3">
        <v>0</v>
      </c>
      <c r="L68" s="26">
        <f>+J68+K68</f>
        <v>160030955</v>
      </c>
      <c r="N68" s="25">
        <f>+I68+G22</f>
        <v>252836763</v>
      </c>
      <c r="O68" s="3">
        <f>+N68*$G68</f>
        <v>252836763</v>
      </c>
      <c r="P68" s="3">
        <v>0</v>
      </c>
      <c r="Q68" s="3">
        <f>R68-P68-O68</f>
        <v>-49814259.04292238</v>
      </c>
      <c r="R68" s="26">
        <f>'IMTCo Proration '!I31</f>
        <v>203022503.95707762</v>
      </c>
    </row>
    <row r="69" spans="1:18" s="3" customFormat="1" ht="13.5">
      <c r="A69" s="3">
        <f t="shared" si="0"/>
        <v>61</v>
      </c>
      <c r="B69" s="25" t="s">
        <v>27</v>
      </c>
      <c r="C69" s="3" t="s">
        <v>28</v>
      </c>
      <c r="D69" s="11" t="s">
        <v>6</v>
      </c>
      <c r="E69" s="75">
        <v>0</v>
      </c>
      <c r="F69" s="178">
        <v>0</v>
      </c>
      <c r="G69" s="76">
        <f>IF(ISERROR(+F69/E69),0,F69/E69)</f>
        <v>0</v>
      </c>
      <c r="I69" s="25">
        <f>+E69</f>
        <v>0</v>
      </c>
      <c r="J69" s="3">
        <f>+I69*$G69</f>
        <v>0</v>
      </c>
      <c r="K69" s="3">
        <v>0</v>
      </c>
      <c r="L69" s="26">
        <f>+J69+K69</f>
        <v>0</v>
      </c>
      <c r="N69" s="25">
        <f>+I69</f>
        <v>0</v>
      </c>
      <c r="O69" s="3">
        <f>+N69*$G69</f>
        <v>0</v>
      </c>
      <c r="P69" s="3">
        <v>0</v>
      </c>
      <c r="Q69" s="3">
        <v>0</v>
      </c>
      <c r="R69" s="26">
        <f>+O69+P69+Q69</f>
        <v>0</v>
      </c>
    </row>
    <row r="70" spans="1:18" s="3" customFormat="1" ht="13.5">
      <c r="A70" s="3">
        <f t="shared" si="0"/>
        <v>62</v>
      </c>
      <c r="B70" s="25" t="s">
        <v>29</v>
      </c>
      <c r="C70" s="3" t="s">
        <v>30</v>
      </c>
      <c r="D70" s="11" t="s">
        <v>6</v>
      </c>
      <c r="E70" s="75">
        <v>19825683</v>
      </c>
      <c r="F70" s="178">
        <v>19825683</v>
      </c>
      <c r="G70" s="76">
        <f>IF(ISERROR(+F70/E70),0,F70/E70)</f>
        <v>1</v>
      </c>
      <c r="I70" s="25">
        <f>+E70</f>
        <v>19825683</v>
      </c>
      <c r="J70" s="3">
        <f>+I70*$G70</f>
        <v>19825683</v>
      </c>
      <c r="K70" s="3">
        <f>-J70</f>
        <v>-19825683</v>
      </c>
      <c r="L70" s="26">
        <f>+J70+K70</f>
        <v>0</v>
      </c>
      <c r="N70" s="25">
        <f>+I70</f>
        <v>19825683</v>
      </c>
      <c r="O70" s="3">
        <f>+N70*$G70</f>
        <v>19825683</v>
      </c>
      <c r="P70" s="3">
        <f>-O70</f>
        <v>-19825683</v>
      </c>
      <c r="Q70" s="3">
        <v>0</v>
      </c>
      <c r="R70" s="26">
        <f>+O70+P70+Q70</f>
        <v>0</v>
      </c>
    </row>
    <row r="71" spans="1:18" s="3" customFormat="1" ht="13.5">
      <c r="A71" s="3">
        <f t="shared" si="0"/>
        <v>63</v>
      </c>
      <c r="B71" s="25" t="s">
        <v>31</v>
      </c>
      <c r="C71" s="3" t="s">
        <v>32</v>
      </c>
      <c r="D71" s="11" t="s">
        <v>6</v>
      </c>
      <c r="E71" s="75">
        <v>0</v>
      </c>
      <c r="F71" s="178">
        <v>0</v>
      </c>
      <c r="G71" s="76">
        <f>IF(ISERROR(+F71/E71),0,F71/E71)</f>
        <v>0</v>
      </c>
      <c r="I71" s="25">
        <f>+E71</f>
        <v>0</v>
      </c>
      <c r="J71" s="3">
        <f>+I71*$G71</f>
        <v>0</v>
      </c>
      <c r="K71" s="3">
        <f>-J71</f>
        <v>0</v>
      </c>
      <c r="L71" s="26">
        <f>+J71+K71</f>
        <v>0</v>
      </c>
      <c r="N71" s="25">
        <f>+I71</f>
        <v>0</v>
      </c>
      <c r="O71" s="3">
        <f>+N71*$G71</f>
        <v>0</v>
      </c>
      <c r="P71" s="3">
        <f>-O71</f>
        <v>0</v>
      </c>
      <c r="Q71" s="3">
        <v>0</v>
      </c>
      <c r="R71" s="26">
        <f>+O71+P71+Q71</f>
        <v>0</v>
      </c>
    </row>
    <row r="72" spans="1:18" s="3" customFormat="1" ht="13.5">
      <c r="A72" s="3">
        <f t="shared" si="0"/>
        <v>64</v>
      </c>
      <c r="B72" s="89"/>
      <c r="C72" s="9" t="s">
        <v>117</v>
      </c>
      <c r="D72" s="93"/>
      <c r="E72" s="68">
        <f>+SUM(E68:E71)</f>
        <v>179856638</v>
      </c>
      <c r="F72" s="9">
        <f>+SUM(F68:F71)</f>
        <v>179856638</v>
      </c>
      <c r="G72" s="80">
        <f>IF(ISERROR(+F72/E72),0,F72/E72)</f>
        <v>1</v>
      </c>
      <c r="H72" s="7"/>
      <c r="I72" s="68">
        <f>+SUM(I68:I71)</f>
        <v>179856638</v>
      </c>
      <c r="J72" s="9">
        <f>+SUM(J68:J71)</f>
        <v>179856638</v>
      </c>
      <c r="K72" s="9">
        <f>+SUM(K68:K71)</f>
        <v>-19825683</v>
      </c>
      <c r="L72" s="32">
        <f>+SUM(L68:L71)</f>
        <v>160030955</v>
      </c>
      <c r="M72" s="7"/>
      <c r="N72" s="68">
        <f>+SUM(N68:N71)</f>
        <v>272662446</v>
      </c>
      <c r="O72" s="9">
        <f>+SUM(O68:O71)</f>
        <v>272662446</v>
      </c>
      <c r="P72" s="9">
        <f>+SUM(P68:P71)</f>
        <v>-19825683</v>
      </c>
      <c r="Q72" s="9">
        <f>+SUM(Q68:Q71)</f>
        <v>-49814259.04292238</v>
      </c>
      <c r="R72" s="32">
        <f>+SUM(R68:R71)</f>
        <v>203022503.95707762</v>
      </c>
    </row>
    <row r="73" spans="1:7" s="3" customFormat="1" ht="13.5">
      <c r="A73" s="3">
        <f t="shared" si="0"/>
        <v>65</v>
      </c>
      <c r="E73" s="25"/>
      <c r="G73" s="76"/>
    </row>
    <row r="74" spans="1:13" s="3" customFormat="1" ht="13.5">
      <c r="A74" s="3">
        <f t="shared" si="0"/>
        <v>66</v>
      </c>
      <c r="D74"/>
      <c r="E74" s="78"/>
      <c r="F74" s="8"/>
      <c r="G74" s="79"/>
      <c r="H74" s="8"/>
      <c r="I74" s="8"/>
      <c r="J74" s="8"/>
      <c r="K74" s="8"/>
      <c r="L74" s="8"/>
      <c r="M74" s="8"/>
    </row>
    <row r="75" spans="1:18" s="3" customFormat="1" ht="14.25" thickBot="1">
      <c r="A75" s="3">
        <f aca="true" t="shared" si="6" ref="A75:A88">+A74+1</f>
        <v>67</v>
      </c>
      <c r="B75" s="85" t="s">
        <v>33</v>
      </c>
      <c r="C75" s="86"/>
      <c r="D75" s="86" t="s">
        <v>135</v>
      </c>
      <c r="E75" s="69" t="s">
        <v>61</v>
      </c>
      <c r="F75" s="70" t="s">
        <v>62</v>
      </c>
      <c r="G75" s="87" t="s">
        <v>63</v>
      </c>
      <c r="H75" s="16"/>
      <c r="I75" s="69" t="s">
        <v>91</v>
      </c>
      <c r="J75" s="70" t="s">
        <v>92</v>
      </c>
      <c r="K75" s="70" t="s">
        <v>70</v>
      </c>
      <c r="L75" s="71" t="s">
        <v>119</v>
      </c>
      <c r="M75" s="22"/>
      <c r="N75" s="69" t="s">
        <v>72</v>
      </c>
      <c r="O75" s="70" t="s">
        <v>109</v>
      </c>
      <c r="P75" s="70" t="s">
        <v>100</v>
      </c>
      <c r="Q75" s="70" t="s">
        <v>73</v>
      </c>
      <c r="R75" s="71" t="s">
        <v>120</v>
      </c>
    </row>
    <row r="76" spans="1:18" s="3" customFormat="1" ht="14.25" thickTop="1">
      <c r="A76" s="3">
        <f t="shared" si="6"/>
        <v>68</v>
      </c>
      <c r="B76" s="25" t="s">
        <v>34</v>
      </c>
      <c r="C76" s="3" t="s">
        <v>12</v>
      </c>
      <c r="D76" s="11" t="s">
        <v>6</v>
      </c>
      <c r="E76" s="75">
        <v>0</v>
      </c>
      <c r="F76" s="178">
        <v>0</v>
      </c>
      <c r="G76" s="76">
        <f aca="true" t="shared" si="7" ref="G76:G88">IF(ISERROR(+F76/E76),0,F76/E76)</f>
        <v>0</v>
      </c>
      <c r="I76" s="25">
        <f>+E76</f>
        <v>0</v>
      </c>
      <c r="J76" s="3">
        <f aca="true" t="shared" si="8" ref="J76:J86">+I76*$G76</f>
        <v>0</v>
      </c>
      <c r="K76" s="3">
        <f>-J76</f>
        <v>0</v>
      </c>
      <c r="L76" s="26">
        <f aca="true" t="shared" si="9" ref="L76:L86">+J76+K76</f>
        <v>0</v>
      </c>
      <c r="N76" s="25">
        <f>+I76</f>
        <v>0</v>
      </c>
      <c r="O76" s="3">
        <f aca="true" t="shared" si="10" ref="O76:O86">+N76*$G76</f>
        <v>0</v>
      </c>
      <c r="P76" s="3">
        <f>-O76</f>
        <v>0</v>
      </c>
      <c r="Q76" s="3">
        <v>0</v>
      </c>
      <c r="R76" s="26">
        <f aca="true" t="shared" si="11" ref="R76:R86">+O76+P76+Q76</f>
        <v>0</v>
      </c>
    </row>
    <row r="77" spans="1:18" s="3" customFormat="1" ht="13.5">
      <c r="A77" s="3">
        <f t="shared" si="6"/>
        <v>69</v>
      </c>
      <c r="B77" s="25" t="s">
        <v>46</v>
      </c>
      <c r="C77" s="3" t="s">
        <v>43</v>
      </c>
      <c r="D77" s="11" t="s">
        <v>6</v>
      </c>
      <c r="E77" s="75">
        <v>0</v>
      </c>
      <c r="F77" s="178">
        <v>0</v>
      </c>
      <c r="G77" s="76">
        <f t="shared" si="7"/>
        <v>0</v>
      </c>
      <c r="I77" s="25">
        <f>+E77</f>
        <v>0</v>
      </c>
      <c r="J77" s="3">
        <f t="shared" si="8"/>
        <v>0</v>
      </c>
      <c r="K77" s="3">
        <f>-J77</f>
        <v>0</v>
      </c>
      <c r="L77" s="26">
        <f t="shared" si="9"/>
        <v>0</v>
      </c>
      <c r="N77" s="25">
        <f>+I77</f>
        <v>0</v>
      </c>
      <c r="O77" s="3">
        <f t="shared" si="10"/>
        <v>0</v>
      </c>
      <c r="P77" s="3">
        <f>-O77</f>
        <v>0</v>
      </c>
      <c r="Q77" s="3">
        <v>0</v>
      </c>
      <c r="R77" s="26">
        <f t="shared" si="11"/>
        <v>0</v>
      </c>
    </row>
    <row r="78" spans="1:18" s="3" customFormat="1" ht="13.5">
      <c r="A78" s="3">
        <f t="shared" si="6"/>
        <v>70</v>
      </c>
      <c r="B78" s="25" t="s">
        <v>35</v>
      </c>
      <c r="C78" s="3" t="s">
        <v>14</v>
      </c>
      <c r="D78" s="11" t="s">
        <v>15</v>
      </c>
      <c r="E78" s="75">
        <v>0</v>
      </c>
      <c r="F78" s="178">
        <v>0</v>
      </c>
      <c r="G78" s="76">
        <f t="shared" si="7"/>
        <v>0</v>
      </c>
      <c r="I78" s="25">
        <f>+E78+F23</f>
        <v>0</v>
      </c>
      <c r="J78" s="3">
        <f t="shared" si="8"/>
        <v>0</v>
      </c>
      <c r="K78" s="3">
        <v>0</v>
      </c>
      <c r="L78" s="26">
        <f t="shared" si="9"/>
        <v>0</v>
      </c>
      <c r="N78" s="25">
        <f>+I78+G23</f>
        <v>0</v>
      </c>
      <c r="O78" s="3">
        <f t="shared" si="10"/>
        <v>0</v>
      </c>
      <c r="P78" s="3">
        <v>0</v>
      </c>
      <c r="Q78" s="3">
        <v>0</v>
      </c>
      <c r="R78" s="26">
        <f t="shared" si="11"/>
        <v>0</v>
      </c>
    </row>
    <row r="79" spans="1:18" s="3" customFormat="1" ht="13.5">
      <c r="A79" s="3">
        <f t="shared" si="6"/>
        <v>71</v>
      </c>
      <c r="B79" s="25" t="s">
        <v>47</v>
      </c>
      <c r="C79" s="3" t="s">
        <v>45</v>
      </c>
      <c r="D79" s="11" t="s">
        <v>15</v>
      </c>
      <c r="E79" s="75">
        <v>10379889</v>
      </c>
      <c r="F79" s="178">
        <v>10379889</v>
      </c>
      <c r="G79" s="76">
        <f t="shared" si="7"/>
        <v>1</v>
      </c>
      <c r="I79" s="25">
        <f aca="true" t="shared" si="12" ref="I79:I86">+E79</f>
        <v>10379889</v>
      </c>
      <c r="J79" s="3">
        <f t="shared" si="8"/>
        <v>10379889</v>
      </c>
      <c r="K79" s="3">
        <v>0</v>
      </c>
      <c r="L79" s="26">
        <f t="shared" si="9"/>
        <v>10379889</v>
      </c>
      <c r="N79" s="25">
        <f aca="true" t="shared" si="13" ref="N79:N86">+I79</f>
        <v>10379889</v>
      </c>
      <c r="O79" s="3">
        <f t="shared" si="10"/>
        <v>10379889</v>
      </c>
      <c r="P79" s="3">
        <v>0</v>
      </c>
      <c r="Q79" s="3">
        <v>0</v>
      </c>
      <c r="R79" s="26">
        <f t="shared" si="11"/>
        <v>10379889</v>
      </c>
    </row>
    <row r="80" spans="1:18" s="3" customFormat="1" ht="13.5">
      <c r="A80" s="3">
        <f t="shared" si="6"/>
        <v>72</v>
      </c>
      <c r="B80" s="25" t="s">
        <v>48</v>
      </c>
      <c r="C80" s="3" t="s">
        <v>49</v>
      </c>
      <c r="D80" s="11" t="s">
        <v>15</v>
      </c>
      <c r="E80" s="75">
        <v>0</v>
      </c>
      <c r="F80" s="178">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50</v>
      </c>
      <c r="C81" s="3" t="s">
        <v>51</v>
      </c>
      <c r="D81" s="11" t="s">
        <v>15</v>
      </c>
      <c r="E81" s="75">
        <v>0</v>
      </c>
      <c r="F81" s="178">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52</v>
      </c>
      <c r="C82" s="3" t="s">
        <v>53</v>
      </c>
      <c r="D82" s="11" t="s">
        <v>15</v>
      </c>
      <c r="E82" s="75">
        <v>0</v>
      </c>
      <c r="F82" s="178">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36</v>
      </c>
      <c r="C83" s="3" t="s">
        <v>37</v>
      </c>
      <c r="D83" s="11" t="s">
        <v>6</v>
      </c>
      <c r="E83" s="75">
        <v>0</v>
      </c>
      <c r="F83" s="178">
        <v>0</v>
      </c>
      <c r="G83" s="76">
        <f t="shared" si="7"/>
        <v>0</v>
      </c>
      <c r="I83" s="25">
        <f t="shared" si="12"/>
        <v>0</v>
      </c>
      <c r="J83" s="3">
        <f t="shared" si="8"/>
        <v>0</v>
      </c>
      <c r="K83" s="3">
        <v>0</v>
      </c>
      <c r="L83" s="26">
        <f t="shared" si="9"/>
        <v>0</v>
      </c>
      <c r="N83" s="25">
        <f t="shared" si="13"/>
        <v>0</v>
      </c>
      <c r="O83" s="3">
        <f t="shared" si="10"/>
        <v>0</v>
      </c>
      <c r="P83" s="3">
        <v>0</v>
      </c>
      <c r="Q83" s="3">
        <v>0</v>
      </c>
      <c r="R83" s="26">
        <f t="shared" si="11"/>
        <v>0</v>
      </c>
    </row>
    <row r="84" spans="1:18" s="3" customFormat="1" ht="13.5">
      <c r="A84" s="3">
        <f t="shared" si="6"/>
        <v>76</v>
      </c>
      <c r="B84" s="25" t="s">
        <v>38</v>
      </c>
      <c r="C84" s="3" t="s">
        <v>39</v>
      </c>
      <c r="D84" s="11" t="s">
        <v>6</v>
      </c>
      <c r="E84" s="75">
        <v>10675368</v>
      </c>
      <c r="F84" s="178">
        <v>10675368</v>
      </c>
      <c r="G84" s="76">
        <f t="shared" si="7"/>
        <v>1</v>
      </c>
      <c r="I84" s="25">
        <f t="shared" si="12"/>
        <v>10675368</v>
      </c>
      <c r="J84" s="3">
        <f t="shared" si="8"/>
        <v>10675368</v>
      </c>
      <c r="K84" s="3">
        <f>-J84</f>
        <v>-10675368</v>
      </c>
      <c r="L84" s="26">
        <f t="shared" si="9"/>
        <v>0</v>
      </c>
      <c r="N84" s="25">
        <f t="shared" si="13"/>
        <v>10675368</v>
      </c>
      <c r="O84" s="3">
        <f t="shared" si="10"/>
        <v>10675368</v>
      </c>
      <c r="P84" s="3">
        <f>-O84</f>
        <v>-10675368</v>
      </c>
      <c r="Q84" s="3">
        <v>0</v>
      </c>
      <c r="R84" s="26">
        <f t="shared" si="11"/>
        <v>0</v>
      </c>
    </row>
    <row r="85" spans="1:18" s="3" customFormat="1" ht="13.5">
      <c r="A85" s="3">
        <f t="shared" si="6"/>
        <v>77</v>
      </c>
      <c r="B85" s="25" t="s">
        <v>40</v>
      </c>
      <c r="C85" s="3" t="s">
        <v>41</v>
      </c>
      <c r="D85" s="11" t="s">
        <v>6</v>
      </c>
      <c r="E85" s="75">
        <v>0</v>
      </c>
      <c r="F85" s="178">
        <v>0</v>
      </c>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88">
        <v>2834001</v>
      </c>
      <c r="C86" s="3" t="s">
        <v>32</v>
      </c>
      <c r="D86" s="11" t="s">
        <v>6</v>
      </c>
      <c r="E86" s="75">
        <v>0</v>
      </c>
      <c r="F86" s="178"/>
      <c r="G86" s="76">
        <f t="shared" si="7"/>
        <v>0</v>
      </c>
      <c r="I86" s="25">
        <f t="shared" si="12"/>
        <v>0</v>
      </c>
      <c r="J86" s="3">
        <f t="shared" si="8"/>
        <v>0</v>
      </c>
      <c r="K86" s="3">
        <f>-J86</f>
        <v>0</v>
      </c>
      <c r="L86" s="26">
        <f t="shared" si="9"/>
        <v>0</v>
      </c>
      <c r="N86" s="25">
        <f t="shared" si="13"/>
        <v>0</v>
      </c>
      <c r="O86" s="3">
        <f t="shared" si="10"/>
        <v>0</v>
      </c>
      <c r="P86" s="3">
        <f>-O86</f>
        <v>0</v>
      </c>
      <c r="Q86" s="3">
        <v>0</v>
      </c>
      <c r="R86" s="26">
        <f t="shared" si="11"/>
        <v>0</v>
      </c>
    </row>
    <row r="87" spans="1:18" s="3" customFormat="1" ht="13.5">
      <c r="A87" s="3">
        <f t="shared" si="6"/>
        <v>79</v>
      </c>
      <c r="B87" s="25"/>
      <c r="D87" s="11"/>
      <c r="E87" s="25"/>
      <c r="G87" s="76">
        <f t="shared" si="7"/>
        <v>0</v>
      </c>
      <c r="I87" s="25"/>
      <c r="L87" s="26"/>
      <c r="N87" s="25"/>
      <c r="R87" s="26"/>
    </row>
    <row r="88" spans="1:18" s="3" customFormat="1" ht="13.5">
      <c r="A88" s="3">
        <f t="shared" si="6"/>
        <v>80</v>
      </c>
      <c r="B88" s="89"/>
      <c r="C88" s="9" t="s">
        <v>118</v>
      </c>
      <c r="D88" s="9"/>
      <c r="E88" s="68">
        <f>+SUM(E76:E87)</f>
        <v>21055257</v>
      </c>
      <c r="F88" s="9">
        <f>+SUM(F76:F87)</f>
        <v>21055257</v>
      </c>
      <c r="G88" s="80">
        <f t="shared" si="7"/>
        <v>1</v>
      </c>
      <c r="H88" s="7"/>
      <c r="I88" s="68">
        <f>+SUM(I76:I87)</f>
        <v>21055257</v>
      </c>
      <c r="J88" s="9">
        <f>+SUM(J76:J87)</f>
        <v>21055257</v>
      </c>
      <c r="K88" s="9">
        <f>+SUM(K76:K87)</f>
        <v>-10675368</v>
      </c>
      <c r="L88" s="32">
        <f>+SUM(L76:L87)</f>
        <v>10379889</v>
      </c>
      <c r="M88" s="7"/>
      <c r="N88" s="68">
        <f>+SUM(N76:N87)</f>
        <v>21055257</v>
      </c>
      <c r="O88" s="9">
        <f>+SUM(O76:O87)</f>
        <v>21055257</v>
      </c>
      <c r="P88" s="9">
        <f>+SUM(P76:P87)</f>
        <v>-10675368</v>
      </c>
      <c r="Q88" s="9">
        <f>+SUM(Q76:Q87)</f>
        <v>0</v>
      </c>
      <c r="R88" s="32">
        <f>+SUM(R76:R87)</f>
        <v>10379889</v>
      </c>
    </row>
    <row r="89" s="3" customFormat="1" ht="13.5"/>
    <row r="90" s="3" customFormat="1" ht="13.5"/>
  </sheetData>
  <sheetProtection/>
  <mergeCells count="9">
    <mergeCell ref="I66:L66"/>
    <mergeCell ref="N66:R66"/>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A1">
      <selection activeCell="G8" sqref="G8"/>
    </sheetView>
  </sheetViews>
  <sheetFormatPr defaultColWidth="9.140625" defaultRowHeight="12.75"/>
  <cols>
    <col min="2" max="2" width="18.7109375" style="0" customWidth="1"/>
    <col min="3" max="9" width="16.7109375" style="0" customWidth="1"/>
  </cols>
  <sheetData>
    <row r="1" ht="12.75">
      <c r="B1" s="51" t="s">
        <v>171</v>
      </c>
    </row>
    <row r="2" ht="12.75">
      <c r="B2" s="51" t="s">
        <v>106</v>
      </c>
    </row>
    <row r="3" ht="12.75">
      <c r="B3" s="66" t="str">
        <f>"RATE YEAR ENDED DECEMBER 31, "&amp;2017</f>
        <v>RATE YEAR ENDED DECEMBER 31, 2017</v>
      </c>
    </row>
    <row r="4" spans="2:9" ht="12.75">
      <c r="B4" s="187"/>
      <c r="C4" s="187"/>
      <c r="D4" s="187"/>
      <c r="E4" s="187"/>
      <c r="F4" s="187"/>
      <c r="G4" s="187"/>
      <c r="H4" s="187"/>
      <c r="I4" s="187"/>
    </row>
    <row r="5" spans="2:9" ht="18.75" customHeight="1">
      <c r="B5" s="188"/>
      <c r="C5" s="188"/>
      <c r="D5" s="188"/>
      <c r="E5" s="188"/>
      <c r="F5" s="33"/>
      <c r="G5" s="33"/>
      <c r="H5" s="33"/>
      <c r="I5" s="33"/>
    </row>
    <row r="6" spans="1:9" ht="34.5" customHeight="1">
      <c r="A6" s="189" t="s">
        <v>105</v>
      </c>
      <c r="B6" s="189"/>
      <c r="C6" s="189"/>
      <c r="D6" s="189"/>
      <c r="E6" s="189"/>
      <c r="F6" s="189"/>
      <c r="G6" s="189"/>
      <c r="H6" s="189"/>
      <c r="I6" s="189"/>
    </row>
    <row r="7" spans="1:9" ht="34.5" customHeight="1">
      <c r="A7" s="50"/>
      <c r="B7" s="50"/>
      <c r="C7" s="50"/>
      <c r="D7" s="50"/>
      <c r="E7" s="50"/>
      <c r="F7" s="50"/>
      <c r="G7" s="50"/>
      <c r="H7" s="50"/>
      <c r="I7" s="50"/>
    </row>
    <row r="8" spans="1:9" ht="18.75" customHeight="1">
      <c r="A8" s="60" t="s">
        <v>124</v>
      </c>
      <c r="B8" s="50"/>
      <c r="C8" s="50"/>
      <c r="D8" s="50"/>
      <c r="E8" s="50"/>
      <c r="F8" s="50"/>
      <c r="G8" s="50"/>
      <c r="H8" s="50"/>
      <c r="I8" s="50"/>
    </row>
    <row r="9" spans="1:9" ht="18.75" customHeight="1">
      <c r="A9" s="50"/>
      <c r="B9" s="50"/>
      <c r="D9" s="50"/>
      <c r="E9" s="190" t="s">
        <v>114</v>
      </c>
      <c r="F9" s="190"/>
      <c r="G9" s="50"/>
      <c r="H9" s="50"/>
      <c r="I9" s="50"/>
    </row>
    <row r="10" spans="1:9" ht="18.75" customHeight="1">
      <c r="A10" s="38">
        <v>1</v>
      </c>
      <c r="B10" s="59" t="s">
        <v>122</v>
      </c>
      <c r="C10" s="59"/>
      <c r="D10" s="59"/>
      <c r="E10" s="59" t="str">
        <f>"ADIT Forecast Line "&amp;IMTCo!A68&amp;" , Col. "&amp;IMTCo!O65</f>
        <v>ADIT Forecast Line 60 , Col. (I)</v>
      </c>
      <c r="F10" s="50"/>
      <c r="G10" s="61">
        <f>+IMTCo!O68</f>
        <v>252836763</v>
      </c>
      <c r="H10" s="50"/>
      <c r="I10" s="50"/>
    </row>
    <row r="11" spans="1:9" ht="18.75" customHeight="1">
      <c r="A11" s="38">
        <f>+A10+1</f>
        <v>2</v>
      </c>
      <c r="B11" s="59" t="s">
        <v>128</v>
      </c>
      <c r="C11" s="59"/>
      <c r="D11" s="59"/>
      <c r="E11" s="59" t="str">
        <f>"ADIT Forecast Line "&amp;IMTCo!A68&amp;" , Col. "&amp;IMTCo!J65</f>
        <v>ADIT Forecast Line 60 , Col. (E)</v>
      </c>
      <c r="F11" s="50"/>
      <c r="G11" s="61">
        <f>+IMTCo!J68</f>
        <v>160030955</v>
      </c>
      <c r="H11" s="50"/>
      <c r="I11" s="50"/>
    </row>
    <row r="12" spans="1:9" ht="18.75" customHeight="1">
      <c r="A12" s="38">
        <f>+A11+1</f>
        <v>3</v>
      </c>
      <c r="B12" s="59" t="s">
        <v>121</v>
      </c>
      <c r="C12" s="59"/>
      <c r="D12" s="59"/>
      <c r="E12" s="50" t="str">
        <f>"Line "&amp;A10&amp;" less Line "&amp;A11</f>
        <v>Line 1 less Line 2</v>
      </c>
      <c r="F12" s="50"/>
      <c r="G12" s="62">
        <f>+G10-G11</f>
        <v>92805808</v>
      </c>
      <c r="H12" s="50"/>
      <c r="I12" s="50"/>
    </row>
    <row r="13" spans="1:9" ht="18.75" customHeight="1">
      <c r="A13" s="38">
        <f>+A12+1</f>
        <v>4</v>
      </c>
      <c r="B13" s="59" t="s">
        <v>123</v>
      </c>
      <c r="C13" s="59"/>
      <c r="D13" s="59"/>
      <c r="E13" s="50" t="str">
        <f>"Line "&amp;A12&amp;" / 12"</f>
        <v>Line 3 / 12</v>
      </c>
      <c r="F13" s="50"/>
      <c r="G13" s="61">
        <f>+G12/12</f>
        <v>7733817.333333333</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126</v>
      </c>
      <c r="D18" s="47" t="s">
        <v>96</v>
      </c>
      <c r="E18" s="47" t="s">
        <v>167</v>
      </c>
      <c r="F18" s="47" t="s">
        <v>97</v>
      </c>
      <c r="G18" s="47" t="s">
        <v>98</v>
      </c>
      <c r="H18" s="46" t="s">
        <v>95</v>
      </c>
      <c r="I18" s="47" t="s">
        <v>99</v>
      </c>
      <c r="J18"/>
    </row>
    <row r="19" spans="1:9" ht="12.75">
      <c r="A19" s="38">
        <f>+A13+1</f>
        <v>5</v>
      </c>
      <c r="B19" s="33" t="s">
        <v>89</v>
      </c>
      <c r="C19" s="48">
        <f>+G11</f>
        <v>160030955</v>
      </c>
      <c r="D19" s="39">
        <f>C19</f>
        <v>160030955</v>
      </c>
      <c r="E19" s="33"/>
      <c r="F19" s="63">
        <v>365</v>
      </c>
      <c r="G19" s="40">
        <f>F19/$F$19</f>
        <v>1</v>
      </c>
      <c r="H19" s="39">
        <f>C19*G19</f>
        <v>160030955</v>
      </c>
      <c r="I19" s="39">
        <f>H19</f>
        <v>160030955</v>
      </c>
    </row>
    <row r="20" spans="1:9" ht="12.75">
      <c r="A20" s="38">
        <f>+A19+1</f>
        <v>6</v>
      </c>
      <c r="B20" s="33" t="s">
        <v>77</v>
      </c>
      <c r="C20" s="48">
        <f>+G13</f>
        <v>7733817.333333333</v>
      </c>
      <c r="D20" s="39">
        <f>D19+C20</f>
        <v>167764772.33333334</v>
      </c>
      <c r="E20" s="63">
        <v>31</v>
      </c>
      <c r="F20" s="33">
        <v>335</v>
      </c>
      <c r="G20" s="40">
        <f aca="true" t="shared" si="0" ref="G20:G31">F20/$F$19</f>
        <v>0.9178082191780822</v>
      </c>
      <c r="H20" s="39">
        <f aca="true" t="shared" si="1" ref="H20:H31">C20*G20</f>
        <v>7098161.114155251</v>
      </c>
      <c r="I20" s="39">
        <f>I19+H20</f>
        <v>167129116.11415526</v>
      </c>
    </row>
    <row r="21" spans="1:9" ht="12.75">
      <c r="A21" s="38">
        <f aca="true" t="shared" si="2" ref="A21:A35">+A20+1</f>
        <v>7</v>
      </c>
      <c r="B21" s="33" t="s">
        <v>78</v>
      </c>
      <c r="C21" s="48">
        <f>+C$20</f>
        <v>7733817.333333333</v>
      </c>
      <c r="D21" s="39">
        <f>D20+C21</f>
        <v>175498589.6666667</v>
      </c>
      <c r="E21" s="63">
        <v>28</v>
      </c>
      <c r="F21" s="33">
        <v>307</v>
      </c>
      <c r="G21" s="40">
        <f t="shared" si="0"/>
        <v>0.8410958904109589</v>
      </c>
      <c r="H21" s="39">
        <f t="shared" si="1"/>
        <v>6504881.976255707</v>
      </c>
      <c r="I21" s="39">
        <f aca="true" t="shared" si="3" ref="I21:I31">I20+H21</f>
        <v>173633998.09041098</v>
      </c>
    </row>
    <row r="22" spans="1:9" ht="12.75">
      <c r="A22" s="38">
        <f t="shared" si="2"/>
        <v>8</v>
      </c>
      <c r="B22" s="33" t="s">
        <v>79</v>
      </c>
      <c r="C22" s="48">
        <f aca="true" t="shared" si="4" ref="C22:C31">+C$20</f>
        <v>7733817.333333333</v>
      </c>
      <c r="D22" s="39">
        <f aca="true" t="shared" si="5" ref="D22:D31">D21+C22</f>
        <v>183232407.00000003</v>
      </c>
      <c r="E22" s="63">
        <v>31</v>
      </c>
      <c r="F22" s="33">
        <v>276</v>
      </c>
      <c r="G22" s="40">
        <f t="shared" si="0"/>
        <v>0.7561643835616438</v>
      </c>
      <c r="H22" s="39">
        <f t="shared" si="1"/>
        <v>5848037.216438356</v>
      </c>
      <c r="I22" s="39">
        <f t="shared" si="3"/>
        <v>179482035.30684933</v>
      </c>
    </row>
    <row r="23" spans="1:9" ht="12.75">
      <c r="A23" s="38">
        <f t="shared" si="2"/>
        <v>9</v>
      </c>
      <c r="B23" s="33" t="s">
        <v>80</v>
      </c>
      <c r="C23" s="48">
        <f t="shared" si="4"/>
        <v>7733817.333333333</v>
      </c>
      <c r="D23" s="39">
        <f t="shared" si="5"/>
        <v>190966224.33333337</v>
      </c>
      <c r="E23" s="63">
        <v>30</v>
      </c>
      <c r="F23" s="33">
        <v>246</v>
      </c>
      <c r="G23" s="40">
        <f t="shared" si="0"/>
        <v>0.673972602739726</v>
      </c>
      <c r="H23" s="39">
        <f t="shared" si="1"/>
        <v>5212380.997260273</v>
      </c>
      <c r="I23" s="39">
        <f t="shared" si="3"/>
        <v>184694416.3041096</v>
      </c>
    </row>
    <row r="24" spans="1:9" ht="12.75">
      <c r="A24" s="38">
        <f t="shared" si="2"/>
        <v>10</v>
      </c>
      <c r="B24" s="33" t="s">
        <v>81</v>
      </c>
      <c r="C24" s="48">
        <f t="shared" si="4"/>
        <v>7733817.333333333</v>
      </c>
      <c r="D24" s="39">
        <f t="shared" si="5"/>
        <v>198700041.66666672</v>
      </c>
      <c r="E24" s="63">
        <v>31</v>
      </c>
      <c r="F24" s="33">
        <v>215</v>
      </c>
      <c r="G24" s="40">
        <f t="shared" si="0"/>
        <v>0.589041095890411</v>
      </c>
      <c r="H24" s="39">
        <f t="shared" si="1"/>
        <v>4555536.237442923</v>
      </c>
      <c r="I24" s="39">
        <f>I23+H24</f>
        <v>189249952.5415525</v>
      </c>
    </row>
    <row r="25" spans="1:9" ht="12.75">
      <c r="A25" s="38">
        <f t="shared" si="2"/>
        <v>11</v>
      </c>
      <c r="B25" s="33" t="s">
        <v>82</v>
      </c>
      <c r="C25" s="48">
        <f t="shared" si="4"/>
        <v>7733817.333333333</v>
      </c>
      <c r="D25" s="39">
        <f t="shared" si="5"/>
        <v>206433859.00000006</v>
      </c>
      <c r="E25" s="63">
        <v>30</v>
      </c>
      <c r="F25" s="33">
        <v>185</v>
      </c>
      <c r="G25" s="40">
        <f t="shared" si="0"/>
        <v>0.5068493150684932</v>
      </c>
      <c r="H25" s="39">
        <f t="shared" si="1"/>
        <v>3919880.0182648404</v>
      </c>
      <c r="I25" s="39">
        <f>I24+H25</f>
        <v>193169832.55981734</v>
      </c>
    </row>
    <row r="26" spans="1:9" ht="12.75">
      <c r="A26" s="38">
        <f t="shared" si="2"/>
        <v>12</v>
      </c>
      <c r="B26" s="33" t="s">
        <v>83</v>
      </c>
      <c r="C26" s="48">
        <f t="shared" si="4"/>
        <v>7733817.333333333</v>
      </c>
      <c r="D26" s="39">
        <f t="shared" si="5"/>
        <v>214167676.3333334</v>
      </c>
      <c r="E26" s="63">
        <v>31</v>
      </c>
      <c r="F26" s="33">
        <v>154</v>
      </c>
      <c r="G26" s="40">
        <f t="shared" si="0"/>
        <v>0.42191780821917807</v>
      </c>
      <c r="H26" s="39">
        <f t="shared" si="1"/>
        <v>3263035.2584474883</v>
      </c>
      <c r="I26" s="39">
        <f t="shared" si="3"/>
        <v>196432867.81826484</v>
      </c>
    </row>
    <row r="27" spans="1:9" ht="12.75">
      <c r="A27" s="38">
        <f t="shared" si="2"/>
        <v>13</v>
      </c>
      <c r="B27" s="33" t="s">
        <v>84</v>
      </c>
      <c r="C27" s="48">
        <f t="shared" si="4"/>
        <v>7733817.333333333</v>
      </c>
      <c r="D27" s="39">
        <f t="shared" si="5"/>
        <v>221901493.66666675</v>
      </c>
      <c r="E27" s="63">
        <v>31</v>
      </c>
      <c r="F27" s="33">
        <v>123</v>
      </c>
      <c r="G27" s="40">
        <f t="shared" si="0"/>
        <v>0.336986301369863</v>
      </c>
      <c r="H27" s="39">
        <f t="shared" si="1"/>
        <v>2606190.4986301367</v>
      </c>
      <c r="I27" s="39">
        <f t="shared" si="3"/>
        <v>199039058.31689498</v>
      </c>
    </row>
    <row r="28" spans="1:9" ht="12.75">
      <c r="A28" s="38">
        <f t="shared" si="2"/>
        <v>14</v>
      </c>
      <c r="B28" s="33" t="s">
        <v>85</v>
      </c>
      <c r="C28" s="48">
        <f t="shared" si="4"/>
        <v>7733817.333333333</v>
      </c>
      <c r="D28" s="39">
        <f t="shared" si="5"/>
        <v>229635311.0000001</v>
      </c>
      <c r="E28" s="63">
        <v>30</v>
      </c>
      <c r="F28" s="33">
        <v>93</v>
      </c>
      <c r="G28" s="40">
        <f t="shared" si="0"/>
        <v>0.2547945205479452</v>
      </c>
      <c r="H28" s="39">
        <f t="shared" si="1"/>
        <v>1970534.2794520548</v>
      </c>
      <c r="I28" s="39">
        <f t="shared" si="3"/>
        <v>201009592.59634703</v>
      </c>
    </row>
    <row r="29" spans="1:9" ht="12.75">
      <c r="A29" s="38">
        <f t="shared" si="2"/>
        <v>15</v>
      </c>
      <c r="B29" s="33" t="s">
        <v>86</v>
      </c>
      <c r="C29" s="48">
        <f t="shared" si="4"/>
        <v>7733817.333333333</v>
      </c>
      <c r="D29" s="39">
        <f t="shared" si="5"/>
        <v>237369128.33333343</v>
      </c>
      <c r="E29" s="63">
        <v>31</v>
      </c>
      <c r="F29" s="33">
        <v>62</v>
      </c>
      <c r="G29" s="40">
        <f t="shared" si="0"/>
        <v>0.16986301369863013</v>
      </c>
      <c r="H29" s="39">
        <f t="shared" si="1"/>
        <v>1313689.5196347032</v>
      </c>
      <c r="I29" s="39">
        <f t="shared" si="3"/>
        <v>202323282.11598173</v>
      </c>
    </row>
    <row r="30" spans="1:9" ht="12.75">
      <c r="A30" s="38">
        <f t="shared" si="2"/>
        <v>16</v>
      </c>
      <c r="B30" s="33" t="s">
        <v>87</v>
      </c>
      <c r="C30" s="48">
        <f t="shared" si="4"/>
        <v>7733817.333333333</v>
      </c>
      <c r="D30" s="39">
        <f t="shared" si="5"/>
        <v>245102945.66666678</v>
      </c>
      <c r="E30" s="63">
        <v>30</v>
      </c>
      <c r="F30" s="33">
        <v>32</v>
      </c>
      <c r="G30" s="40">
        <f t="shared" si="0"/>
        <v>0.08767123287671233</v>
      </c>
      <c r="H30" s="39">
        <f t="shared" si="1"/>
        <v>678033.300456621</v>
      </c>
      <c r="I30" s="39">
        <f t="shared" si="3"/>
        <v>203001315.41643834</v>
      </c>
    </row>
    <row r="31" spans="1:9" ht="12.75">
      <c r="A31" s="38">
        <f t="shared" si="2"/>
        <v>17</v>
      </c>
      <c r="B31" s="33" t="s">
        <v>88</v>
      </c>
      <c r="C31" s="48">
        <f t="shared" si="4"/>
        <v>7733817.333333333</v>
      </c>
      <c r="D31" s="39">
        <f t="shared" si="5"/>
        <v>252836763.00000012</v>
      </c>
      <c r="E31" s="63">
        <v>31</v>
      </c>
      <c r="F31" s="33">
        <f>F30-E31</f>
        <v>1</v>
      </c>
      <c r="G31" s="40">
        <f t="shared" si="0"/>
        <v>0.0027397260273972603</v>
      </c>
      <c r="H31" s="39">
        <f t="shared" si="1"/>
        <v>21188.540639269406</v>
      </c>
      <c r="I31" s="39">
        <f t="shared" si="3"/>
        <v>203022503.95707762</v>
      </c>
    </row>
    <row r="32" spans="1:9" ht="12.75">
      <c r="A32" s="38">
        <f t="shared" si="2"/>
        <v>18</v>
      </c>
      <c r="B32" s="33"/>
      <c r="C32" s="33"/>
      <c r="D32" s="33"/>
      <c r="E32" s="33"/>
      <c r="F32" s="33"/>
      <c r="G32" s="33"/>
      <c r="H32" s="41"/>
      <c r="I32" s="33"/>
    </row>
    <row r="33" spans="1:9" ht="12.75">
      <c r="A33" s="38">
        <f t="shared" si="2"/>
        <v>19</v>
      </c>
      <c r="B33" s="33" t="s">
        <v>125</v>
      </c>
      <c r="C33" s="33"/>
      <c r="D33" s="42">
        <f>+D31</f>
        <v>252836763.00000012</v>
      </c>
      <c r="E33" s="33"/>
      <c r="F33" s="33"/>
      <c r="G33" s="33"/>
      <c r="H33" s="33"/>
      <c r="I33" s="42">
        <f>+I31</f>
        <v>203022503.95707762</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-49814259.0429225</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O214"/>
  <sheetViews>
    <sheetView zoomScale="75" zoomScaleNormal="75" zoomScaleSheetLayoutView="100" zoomScalePageLayoutView="0" workbookViewId="0" topLeftCell="A13">
      <selection activeCell="E15" sqref="E15"/>
    </sheetView>
  </sheetViews>
  <sheetFormatPr defaultColWidth="9.140625" defaultRowHeight="12.75"/>
  <cols>
    <col min="1" max="1" width="9.140625" style="98" customWidth="1"/>
    <col min="2" max="2" width="0.85546875" style="103" customWidth="1"/>
    <col min="3" max="3" width="41.57421875" style="98" customWidth="1"/>
    <col min="4" max="4" width="27.140625" style="98" customWidth="1"/>
    <col min="5" max="5" width="23.140625" style="98" customWidth="1"/>
    <col min="6" max="6" width="3.140625" style="98" customWidth="1"/>
    <col min="7" max="7" width="24.57421875" style="98" customWidth="1"/>
    <col min="8" max="8" width="2.8515625" style="98" customWidth="1"/>
    <col min="9" max="9" width="20.8515625" style="98" customWidth="1"/>
    <col min="10" max="10" width="4.7109375" style="98" customWidth="1"/>
    <col min="11" max="11" width="18.00390625" style="98" bestFit="1" customWidth="1"/>
    <col min="12" max="12" width="20.421875" style="98" customWidth="1"/>
    <col min="13" max="15" width="9.140625" style="98" customWidth="1"/>
    <col min="16" max="16" width="10.00390625" style="98" bestFit="1" customWidth="1"/>
    <col min="17" max="17" width="17.7109375" style="98" customWidth="1"/>
    <col min="18" max="18" width="15.57421875" style="98" bestFit="1" customWidth="1"/>
    <col min="19" max="16384" width="9.140625" style="98" customWidth="1"/>
  </cols>
  <sheetData>
    <row r="1" spans="1:11" ht="15">
      <c r="A1" s="196" t="s">
        <v>138</v>
      </c>
      <c r="B1" s="196"/>
      <c r="C1" s="196"/>
      <c r="D1" s="196"/>
      <c r="E1" s="196"/>
      <c r="F1" s="196"/>
      <c r="G1" s="196"/>
      <c r="H1" s="196"/>
      <c r="I1" s="196"/>
      <c r="J1" s="136"/>
      <c r="K1" s="136"/>
    </row>
    <row r="2" spans="1:11" ht="15">
      <c r="A2" s="192" t="str">
        <f>"Cost of Service Formula Rate Using Actual/Projected FF1 Balances"</f>
        <v>Cost of Service Formula Rate Using Actual/Projected FF1 Balances</v>
      </c>
      <c r="B2" s="192"/>
      <c r="C2" s="192"/>
      <c r="D2" s="192"/>
      <c r="E2" s="192"/>
      <c r="F2" s="192"/>
      <c r="G2" s="192"/>
      <c r="H2" s="192"/>
      <c r="I2" s="192"/>
      <c r="J2" s="100"/>
      <c r="K2" s="100"/>
    </row>
    <row r="3" spans="1:11" ht="15">
      <c r="A3" s="192" t="s">
        <v>139</v>
      </c>
      <c r="B3" s="192"/>
      <c r="C3" s="192"/>
      <c r="D3" s="192"/>
      <c r="E3" s="192"/>
      <c r="F3" s="192"/>
      <c r="G3" s="192"/>
      <c r="H3" s="192"/>
      <c r="I3" s="192"/>
      <c r="J3" s="99"/>
      <c r="K3" s="99"/>
    </row>
    <row r="4" spans="1:13" ht="15">
      <c r="A4" s="192" t="s">
        <v>180</v>
      </c>
      <c r="B4" s="192"/>
      <c r="C4" s="192"/>
      <c r="D4" s="192"/>
      <c r="E4" s="192"/>
      <c r="F4" s="192"/>
      <c r="G4" s="192"/>
      <c r="H4" s="192"/>
      <c r="I4" s="192"/>
      <c r="J4" s="137"/>
      <c r="K4" s="137"/>
      <c r="L4" s="138"/>
      <c r="M4" s="138"/>
    </row>
    <row r="5" spans="3:4" ht="12.75">
      <c r="C5" s="104"/>
      <c r="D5" s="104"/>
    </row>
    <row r="6" spans="3:15" ht="12.75">
      <c r="C6" s="105" t="s">
        <v>61</v>
      </c>
      <c r="D6" s="105" t="s">
        <v>62</v>
      </c>
      <c r="E6" s="105" t="s">
        <v>108</v>
      </c>
      <c r="G6" s="105" t="s">
        <v>91</v>
      </c>
      <c r="I6" s="105" t="s">
        <v>92</v>
      </c>
      <c r="J6" s="105"/>
      <c r="K6" s="105"/>
      <c r="L6" s="105"/>
      <c r="M6" s="138"/>
      <c r="N6" s="138"/>
      <c r="O6" s="138"/>
    </row>
    <row r="7" spans="1:15" ht="12.75">
      <c r="A7" s="106"/>
      <c r="I7" s="107"/>
      <c r="J7" s="138"/>
      <c r="K7" s="138"/>
      <c r="L7" s="138"/>
      <c r="M7" s="138"/>
      <c r="N7" s="138"/>
      <c r="O7" s="138"/>
    </row>
    <row r="8" spans="1:15" ht="12.75" customHeight="1">
      <c r="A8" s="108" t="s">
        <v>93</v>
      </c>
      <c r="C8" s="109"/>
      <c r="D8" s="109"/>
      <c r="E8" s="193" t="s">
        <v>160</v>
      </c>
      <c r="F8" s="110"/>
      <c r="G8" s="193" t="s">
        <v>161</v>
      </c>
      <c r="H8" s="110"/>
      <c r="I8" s="195" t="s">
        <v>162</v>
      </c>
      <c r="J8" s="138"/>
      <c r="K8" s="138"/>
      <c r="L8" s="138"/>
      <c r="M8" s="138"/>
      <c r="N8" s="138"/>
      <c r="O8" s="138"/>
    </row>
    <row r="9" spans="1:15" ht="12.75">
      <c r="A9" s="108" t="s">
        <v>140</v>
      </c>
      <c r="B9" s="111"/>
      <c r="C9" s="108" t="s">
        <v>141</v>
      </c>
      <c r="D9" s="108" t="s">
        <v>114</v>
      </c>
      <c r="E9" s="197"/>
      <c r="F9" s="139"/>
      <c r="G9" s="197"/>
      <c r="H9" s="140"/>
      <c r="I9" s="197"/>
      <c r="J9" s="138"/>
      <c r="K9" s="138"/>
      <c r="L9" s="138"/>
      <c r="M9" s="138"/>
      <c r="N9" s="138"/>
      <c r="O9" s="138"/>
    </row>
    <row r="10" spans="1:11" ht="12.75">
      <c r="A10" s="106"/>
      <c r="C10" s="104"/>
      <c r="D10" s="104"/>
      <c r="G10" s="114"/>
      <c r="J10" s="115"/>
      <c r="K10" s="115"/>
    </row>
    <row r="11" spans="1:11" ht="12.75">
      <c r="A11" s="106"/>
      <c r="C11" s="104"/>
      <c r="D11" s="104"/>
      <c r="J11" s="115"/>
      <c r="K11" s="115"/>
    </row>
    <row r="12" spans="1:11" ht="12.75">
      <c r="A12" s="106"/>
      <c r="C12" s="104"/>
      <c r="D12" s="104"/>
      <c r="J12" s="115"/>
      <c r="K12" s="115"/>
    </row>
    <row r="13" spans="1:11" ht="15">
      <c r="A13" s="106">
        <v>1</v>
      </c>
      <c r="C13" s="116" t="s">
        <v>142</v>
      </c>
      <c r="D13" s="116"/>
      <c r="J13" s="115"/>
      <c r="K13" s="115"/>
    </row>
    <row r="14" spans="1:11" ht="15">
      <c r="A14" s="106"/>
      <c r="C14" s="116"/>
      <c r="D14" s="116"/>
      <c r="H14" s="138"/>
      <c r="J14" s="115"/>
      <c r="K14" s="115"/>
    </row>
    <row r="15" spans="1:11" ht="12.75">
      <c r="A15" s="106">
        <f>+A13+1</f>
        <v>2</v>
      </c>
      <c r="C15" s="141" t="s">
        <v>143</v>
      </c>
      <c r="D15" s="118" t="s">
        <v>144</v>
      </c>
      <c r="E15" s="142">
        <f>IMTCo!N36</f>
        <v>0</v>
      </c>
      <c r="G15" s="142">
        <f>IMTCo!I36</f>
        <v>0</v>
      </c>
      <c r="H15" s="138"/>
      <c r="I15" s="119">
        <f>IF(G15="",0,(E15+G15)/2)</f>
        <v>0</v>
      </c>
      <c r="J15" s="115"/>
      <c r="K15" s="115"/>
    </row>
    <row r="16" spans="1:11" ht="12.75">
      <c r="A16" s="106">
        <f>+A15+1</f>
        <v>3</v>
      </c>
      <c r="C16" s="141" t="s">
        <v>145</v>
      </c>
      <c r="D16" s="120" t="s">
        <v>146</v>
      </c>
      <c r="E16" s="142">
        <v>0</v>
      </c>
      <c r="G16" s="142">
        <v>0</v>
      </c>
      <c r="H16" s="138"/>
      <c r="I16" s="119">
        <f>IF(G16="",0,(E16+G16)/2)</f>
        <v>0</v>
      </c>
      <c r="J16" s="115"/>
      <c r="K16" s="115"/>
    </row>
    <row r="17" spans="1:11" ht="15">
      <c r="A17" s="106">
        <f>+A16+1</f>
        <v>4</v>
      </c>
      <c r="C17" s="141" t="s">
        <v>147</v>
      </c>
      <c r="D17" s="120" t="s">
        <v>146</v>
      </c>
      <c r="E17" s="143">
        <f>E15-E16-E18</f>
        <v>0</v>
      </c>
      <c r="G17" s="143">
        <f>G15-G16-G18</f>
        <v>0</v>
      </c>
      <c r="I17" s="121">
        <f>IF(G17="",0,(E17+G17)/2)</f>
        <v>0</v>
      </c>
      <c r="J17" s="115"/>
      <c r="K17" s="115"/>
    </row>
    <row r="18" spans="1:11" ht="12.75">
      <c r="A18" s="106">
        <f>+A17+1</f>
        <v>5</v>
      </c>
      <c r="C18" s="141" t="s">
        <v>148</v>
      </c>
      <c r="D18" s="144" t="str">
        <f>"Ln "&amp;A15&amp;" - ln "&amp;A16&amp;" - ln "&amp;A17&amp;""</f>
        <v>Ln 2 - ln 3 - ln 4</v>
      </c>
      <c r="E18" s="123">
        <f>IMTCo!R63</f>
        <v>0</v>
      </c>
      <c r="G18" s="123">
        <f>IMTCo!L63</f>
        <v>0</v>
      </c>
      <c r="I18" s="119">
        <f>+I15-I16-I17</f>
        <v>0</v>
      </c>
      <c r="J18" s="115"/>
      <c r="K18" s="115"/>
    </row>
    <row r="19" spans="1:11" ht="12.75">
      <c r="A19" s="106"/>
      <c r="C19" s="141"/>
      <c r="D19" s="144"/>
      <c r="J19" s="115"/>
      <c r="K19" s="115"/>
    </row>
    <row r="20" spans="1:11" ht="12.75">
      <c r="A20" s="106"/>
      <c r="C20" s="141"/>
      <c r="D20" s="144"/>
      <c r="J20" s="115"/>
      <c r="K20" s="115"/>
    </row>
    <row r="21" spans="1:11" ht="15">
      <c r="A21" s="106">
        <f>+A18+1</f>
        <v>6</v>
      </c>
      <c r="C21" s="116" t="s">
        <v>149</v>
      </c>
      <c r="D21" s="144"/>
      <c r="J21" s="115"/>
      <c r="K21" s="115"/>
    </row>
    <row r="22" spans="1:11" ht="12.75">
      <c r="A22" s="106"/>
      <c r="C22" s="141"/>
      <c r="D22" s="144"/>
      <c r="J22" s="115"/>
      <c r="K22" s="115"/>
    </row>
    <row r="23" spans="1:11" ht="12.75">
      <c r="A23" s="106">
        <f>+A21+1</f>
        <v>7</v>
      </c>
      <c r="C23" s="141" t="s">
        <v>143</v>
      </c>
      <c r="D23" s="118" t="s">
        <v>150</v>
      </c>
      <c r="E23" s="142">
        <f>IMTCo!N72</f>
        <v>272662446</v>
      </c>
      <c r="G23" s="142">
        <f>IMTCo!I72</f>
        <v>179856638</v>
      </c>
      <c r="H23" s="138"/>
      <c r="I23" s="119">
        <f>IF(G23="",0,(E23+G23)/2)</f>
        <v>226259542</v>
      </c>
      <c r="J23" s="115"/>
      <c r="K23" s="115"/>
    </row>
    <row r="24" spans="1:11" ht="12.75">
      <c r="A24" s="106">
        <f>+A23+1</f>
        <v>8</v>
      </c>
      <c r="C24" s="141" t="s">
        <v>145</v>
      </c>
      <c r="D24" s="120" t="s">
        <v>146</v>
      </c>
      <c r="E24" s="142">
        <v>0</v>
      </c>
      <c r="G24" s="142">
        <v>0</v>
      </c>
      <c r="H24" s="138"/>
      <c r="I24" s="119">
        <f>IF(G24="",0,(E24+G24)/2)</f>
        <v>0</v>
      </c>
      <c r="J24" s="115"/>
      <c r="K24" s="115"/>
    </row>
    <row r="25" spans="1:11" ht="15">
      <c r="A25" s="106">
        <f>+A24+1</f>
        <v>9</v>
      </c>
      <c r="C25" s="141" t="s">
        <v>147</v>
      </c>
      <c r="D25" s="120" t="s">
        <v>146</v>
      </c>
      <c r="E25" s="143">
        <f>E23-E24-E26</f>
        <v>69639942.04292238</v>
      </c>
      <c r="G25" s="143">
        <f>G23-G24-G26</f>
        <v>19825683</v>
      </c>
      <c r="I25" s="121">
        <f>IF(G25="",0,(E25+G25)/2)</f>
        <v>44732812.52146119</v>
      </c>
      <c r="J25" s="115"/>
      <c r="K25" s="115"/>
    </row>
    <row r="26" spans="1:11" ht="12.75">
      <c r="A26" s="106">
        <f>+A25+1</f>
        <v>10</v>
      </c>
      <c r="C26" s="141" t="s">
        <v>148</v>
      </c>
      <c r="D26" s="144" t="str">
        <f>"Ln "&amp;A23&amp;" - ln "&amp;A24&amp;" - ln "&amp;A25&amp;""</f>
        <v>Ln 7 - ln 8 - ln 9</v>
      </c>
      <c r="E26" s="123">
        <f>IMTCo!R72</f>
        <v>203022503.95707762</v>
      </c>
      <c r="G26" s="123">
        <f>IMTCo!L72</f>
        <v>160030955</v>
      </c>
      <c r="I26" s="119">
        <f>+I23-I24-I25</f>
        <v>181526729.4785388</v>
      </c>
      <c r="J26" s="115"/>
      <c r="K26" s="115" t="s">
        <v>151</v>
      </c>
    </row>
    <row r="27" spans="1:11" ht="12.75">
      <c r="A27" s="106"/>
      <c r="C27" s="141"/>
      <c r="D27" s="144"/>
      <c r="J27" s="115"/>
      <c r="K27" s="115"/>
    </row>
    <row r="28" spans="1:11" ht="12.75">
      <c r="A28" s="106"/>
      <c r="C28" s="141"/>
      <c r="D28" s="144"/>
      <c r="E28" s="124"/>
      <c r="G28" s="124"/>
      <c r="J28" s="115"/>
      <c r="K28" s="115"/>
    </row>
    <row r="29" spans="1:11" ht="15">
      <c r="A29" s="106">
        <f>+A26+1</f>
        <v>11</v>
      </c>
      <c r="C29" s="116" t="s">
        <v>152</v>
      </c>
      <c r="D29" s="144"/>
      <c r="J29" s="115"/>
      <c r="K29" s="115"/>
    </row>
    <row r="30" spans="1:11" ht="15">
      <c r="A30" s="106"/>
      <c r="C30" s="116"/>
      <c r="D30" s="144"/>
      <c r="J30" s="115"/>
      <c r="K30" s="115"/>
    </row>
    <row r="31" spans="1:11" ht="12.75">
      <c r="A31" s="106">
        <f>+A29+1</f>
        <v>12</v>
      </c>
      <c r="C31" s="141" t="s">
        <v>143</v>
      </c>
      <c r="D31" s="118" t="s">
        <v>153</v>
      </c>
      <c r="E31" s="142">
        <f>IMTCo!N88</f>
        <v>21055257</v>
      </c>
      <c r="G31" s="142">
        <f>IMTCo!E88</f>
        <v>21055257</v>
      </c>
      <c r="H31" s="138"/>
      <c r="I31" s="119">
        <f>IF(G31="",0,(E31+G31)/2)</f>
        <v>21055257</v>
      </c>
      <c r="J31" s="115"/>
      <c r="K31" s="115"/>
    </row>
    <row r="32" spans="1:11" ht="12.75">
      <c r="A32" s="106">
        <f>+A31+1</f>
        <v>13</v>
      </c>
      <c r="C32" s="141" t="s">
        <v>145</v>
      </c>
      <c r="D32" s="120" t="s">
        <v>146</v>
      </c>
      <c r="E32" s="142">
        <v>0</v>
      </c>
      <c r="G32" s="142">
        <v>0</v>
      </c>
      <c r="H32" s="138"/>
      <c r="I32" s="119">
        <f>IF(G32="",0,(E32+G32)/2)</f>
        <v>0</v>
      </c>
      <c r="J32" s="115"/>
      <c r="K32" s="115"/>
    </row>
    <row r="33" spans="1:11" ht="15">
      <c r="A33" s="106">
        <f>+A32+1</f>
        <v>14</v>
      </c>
      <c r="C33" s="141" t="s">
        <v>147</v>
      </c>
      <c r="D33" s="120" t="s">
        <v>146</v>
      </c>
      <c r="E33" s="143">
        <f>E31-E32-E34</f>
        <v>10675368</v>
      </c>
      <c r="G33" s="143">
        <f>G31-G32-G34</f>
        <v>10675368</v>
      </c>
      <c r="I33" s="121">
        <f>IF(G33="",0,(E33+G33)/2)</f>
        <v>10675368</v>
      </c>
      <c r="J33" s="115"/>
      <c r="K33" s="115"/>
    </row>
    <row r="34" spans="1:11" ht="12.75">
      <c r="A34" s="106">
        <f>+A33+1</f>
        <v>15</v>
      </c>
      <c r="C34" s="141" t="s">
        <v>148</v>
      </c>
      <c r="D34" s="144" t="str">
        <f>"Ln "&amp;A31&amp;" - ln "&amp;A32&amp;" - ln "&amp;A33&amp;""</f>
        <v>Ln 12 - ln 13 - ln 14</v>
      </c>
      <c r="E34" s="123">
        <f>IMTCo!R88</f>
        <v>10379889</v>
      </c>
      <c r="G34" s="123">
        <f>IMTCo!L88</f>
        <v>10379889</v>
      </c>
      <c r="I34" s="119">
        <f>+I31-I32-I33</f>
        <v>10379889</v>
      </c>
      <c r="J34" s="115"/>
      <c r="K34" s="115"/>
    </row>
    <row r="35" spans="1:11" ht="15">
      <c r="A35" s="106"/>
      <c r="C35" s="116"/>
      <c r="D35" s="144"/>
      <c r="J35" s="115"/>
      <c r="K35" s="115"/>
    </row>
    <row r="36" spans="1:11" ht="12.75">
      <c r="A36" s="106"/>
      <c r="C36" s="141"/>
      <c r="D36" s="144"/>
      <c r="J36" s="115"/>
      <c r="K36" s="115"/>
    </row>
    <row r="37" spans="1:11" ht="15">
      <c r="A37" s="106">
        <f>+A34+1</f>
        <v>16</v>
      </c>
      <c r="C37" s="116" t="s">
        <v>154</v>
      </c>
      <c r="D37" s="144"/>
      <c r="J37" s="115"/>
      <c r="K37" s="115"/>
    </row>
    <row r="38" spans="1:11" ht="12.75">
      <c r="A38" s="106"/>
      <c r="C38" s="141"/>
      <c r="D38" s="144"/>
      <c r="J38" s="115"/>
      <c r="K38" s="115"/>
    </row>
    <row r="39" spans="1:11" ht="12.75">
      <c r="A39" s="106">
        <f>+A37+1</f>
        <v>17</v>
      </c>
      <c r="C39" s="141" t="s">
        <v>143</v>
      </c>
      <c r="D39" s="118" t="s">
        <v>155</v>
      </c>
      <c r="E39" s="142">
        <f>IMTCo!N57</f>
        <v>4479296</v>
      </c>
      <c r="G39" s="142">
        <f>IMTCo!I57</f>
        <v>21189296</v>
      </c>
      <c r="H39" s="138"/>
      <c r="I39" s="119">
        <f>IF(G39="",0,(E39+G39)/2)</f>
        <v>12834296</v>
      </c>
      <c r="J39" s="115"/>
      <c r="K39" s="115"/>
    </row>
    <row r="40" spans="1:11" ht="12.75">
      <c r="A40" s="106">
        <f>+A39+1</f>
        <v>18</v>
      </c>
      <c r="C40" s="141" t="s">
        <v>145</v>
      </c>
      <c r="D40" s="120" t="s">
        <v>146</v>
      </c>
      <c r="E40" s="142">
        <v>0</v>
      </c>
      <c r="G40" s="142">
        <v>0</v>
      </c>
      <c r="H40" s="138"/>
      <c r="I40" s="119">
        <f>IF(G40="",0,(E40+G40)/2)</f>
        <v>0</v>
      </c>
      <c r="J40" s="115"/>
      <c r="K40" s="115"/>
    </row>
    <row r="41" spans="1:11" ht="15">
      <c r="A41" s="106">
        <f>+A40+1</f>
        <v>19</v>
      </c>
      <c r="C41" s="141" t="s">
        <v>147</v>
      </c>
      <c r="D41" s="120" t="s">
        <v>146</v>
      </c>
      <c r="E41" s="143">
        <f>E39-E40-E42</f>
        <v>350620</v>
      </c>
      <c r="G41" s="143">
        <f>G39-G40-G42</f>
        <v>350620</v>
      </c>
      <c r="I41" s="121">
        <f>IF(G41="",0,(E41+G41)/2)</f>
        <v>350620</v>
      </c>
      <c r="J41" s="115"/>
      <c r="K41" s="115"/>
    </row>
    <row r="42" spans="1:11" ht="12.75">
      <c r="A42" s="106">
        <f>+A41+1</f>
        <v>20</v>
      </c>
      <c r="C42" s="141" t="s">
        <v>148</v>
      </c>
      <c r="D42" s="144" t="str">
        <f>"Ln "&amp;A39&amp;" - ln "&amp;A40&amp;" - ln "&amp;A41&amp;""</f>
        <v>Ln 17 - ln 18 - ln 19</v>
      </c>
      <c r="E42" s="123">
        <f>IMTCo!R57</f>
        <v>4128676</v>
      </c>
      <c r="G42" s="123">
        <f>IMTCo!L57</f>
        <v>20838676</v>
      </c>
      <c r="I42" s="119">
        <f>+I39-I40-I41</f>
        <v>12483676</v>
      </c>
      <c r="J42" s="115"/>
      <c r="K42" s="115"/>
    </row>
    <row r="43" spans="1:11" ht="12.75">
      <c r="A43" s="106"/>
      <c r="C43" s="141"/>
      <c r="D43" s="144"/>
      <c r="J43" s="115"/>
      <c r="K43" s="115"/>
    </row>
    <row r="44" spans="1:11" ht="12.75">
      <c r="A44" s="106"/>
      <c r="C44" s="141"/>
      <c r="D44" s="144"/>
      <c r="J44" s="115"/>
      <c r="K44" s="115"/>
    </row>
    <row r="45" spans="1:11" ht="12.75">
      <c r="A45" s="106"/>
      <c r="C45" s="141"/>
      <c r="D45" s="141"/>
      <c r="J45" s="115"/>
      <c r="K45" s="115"/>
    </row>
    <row r="46" spans="1:11" ht="12.75">
      <c r="A46" s="125" t="s">
        <v>156</v>
      </c>
      <c r="B46" s="126" t="s">
        <v>157</v>
      </c>
      <c r="C46" s="141"/>
      <c r="D46" s="141"/>
      <c r="J46" s="115"/>
      <c r="K46" s="115"/>
    </row>
    <row r="47" spans="1:4" ht="12.75">
      <c r="A47" s="106"/>
      <c r="C47" s="141"/>
      <c r="D47" s="141"/>
    </row>
    <row r="48" spans="1:4" ht="12.75">
      <c r="A48" s="106" t="s">
        <v>158</v>
      </c>
      <c r="B48" s="103" t="s">
        <v>159</v>
      </c>
      <c r="C48" s="141"/>
      <c r="D48" s="141"/>
    </row>
    <row r="49" spans="2:11" ht="12.75">
      <c r="B49" s="145"/>
      <c r="C49" s="145"/>
      <c r="D49" s="145"/>
      <c r="E49" s="145"/>
      <c r="F49" s="145"/>
      <c r="G49" s="145"/>
      <c r="H49" s="145"/>
      <c r="I49" s="145"/>
      <c r="J49" s="145"/>
      <c r="K49" s="145"/>
    </row>
    <row r="50" spans="2:11" ht="12.75">
      <c r="B50" s="145"/>
      <c r="C50" s="145"/>
      <c r="D50" s="145"/>
      <c r="E50" s="145"/>
      <c r="F50" s="145"/>
      <c r="G50" s="145"/>
      <c r="H50" s="145"/>
      <c r="I50" s="145"/>
      <c r="J50" s="145"/>
      <c r="K50" s="145"/>
    </row>
    <row r="51" spans="2:11" ht="12.75">
      <c r="B51" s="145"/>
      <c r="C51" s="145"/>
      <c r="D51" s="145"/>
      <c r="E51" s="145"/>
      <c r="F51" s="145"/>
      <c r="G51" s="145"/>
      <c r="H51" s="145"/>
      <c r="I51" s="145"/>
      <c r="J51" s="145"/>
      <c r="K51" s="145"/>
    </row>
    <row r="52" spans="2:11" ht="12.75">
      <c r="B52" s="145"/>
      <c r="C52" s="145"/>
      <c r="D52" s="145"/>
      <c r="E52" s="145"/>
      <c r="F52" s="145"/>
      <c r="G52" s="145"/>
      <c r="H52" s="145"/>
      <c r="I52" s="145"/>
      <c r="J52" s="145"/>
      <c r="K52" s="145"/>
    </row>
    <row r="53" spans="2:11" ht="12.75">
      <c r="B53" s="145"/>
      <c r="C53" s="145"/>
      <c r="D53" s="145"/>
      <c r="E53" s="145"/>
      <c r="F53" s="145"/>
      <c r="G53" s="145"/>
      <c r="H53" s="145"/>
      <c r="I53" s="145"/>
      <c r="J53" s="145"/>
      <c r="K53" s="145"/>
    </row>
    <row r="54" spans="2:12" ht="12.75">
      <c r="B54" s="145"/>
      <c r="C54" s="145"/>
      <c r="D54" s="145"/>
      <c r="E54" s="145"/>
      <c r="F54" s="145"/>
      <c r="G54" s="145"/>
      <c r="H54" s="145"/>
      <c r="I54" s="145"/>
      <c r="J54" s="145"/>
      <c r="K54" s="145"/>
      <c r="L54" s="145"/>
    </row>
    <row r="55" spans="2:12" ht="12.75">
      <c r="B55" s="145"/>
      <c r="C55" s="145"/>
      <c r="D55" s="145"/>
      <c r="E55" s="145"/>
      <c r="F55" s="145"/>
      <c r="G55" s="145"/>
      <c r="H55" s="145"/>
      <c r="I55" s="145"/>
      <c r="J55" s="145"/>
      <c r="K55" s="145"/>
      <c r="L55" s="145"/>
    </row>
    <row r="56" spans="2:12" ht="12.75">
      <c r="B56" s="145"/>
      <c r="C56" s="145"/>
      <c r="D56" s="145"/>
      <c r="E56" s="145"/>
      <c r="F56" s="145"/>
      <c r="G56" s="145"/>
      <c r="H56" s="145"/>
      <c r="I56" s="145"/>
      <c r="J56" s="145"/>
      <c r="K56" s="145"/>
      <c r="L56" s="145"/>
    </row>
    <row r="57" spans="2:12" ht="12.75">
      <c r="B57" s="145"/>
      <c r="C57" s="145"/>
      <c r="D57" s="145"/>
      <c r="E57" s="145"/>
      <c r="F57" s="145"/>
      <c r="G57" s="145"/>
      <c r="H57" s="145"/>
      <c r="I57" s="145"/>
      <c r="J57" s="145"/>
      <c r="K57" s="145"/>
      <c r="L57" s="145"/>
    </row>
    <row r="58" spans="2:12" ht="12.75">
      <c r="B58" s="145"/>
      <c r="C58" s="145"/>
      <c r="D58" s="145"/>
      <c r="E58" s="145"/>
      <c r="F58" s="145"/>
      <c r="G58" s="145"/>
      <c r="H58" s="145"/>
      <c r="I58" s="145"/>
      <c r="J58" s="145"/>
      <c r="K58" s="145"/>
      <c r="L58" s="145"/>
    </row>
    <row r="59" spans="2:12" ht="12.75">
      <c r="B59" s="145"/>
      <c r="C59" s="145"/>
      <c r="D59" s="145"/>
      <c r="E59" s="145"/>
      <c r="F59" s="145"/>
      <c r="G59" s="145"/>
      <c r="H59" s="145"/>
      <c r="I59" s="145"/>
      <c r="J59" s="145"/>
      <c r="K59" s="145"/>
      <c r="L59" s="145"/>
    </row>
    <row r="60" spans="2:12" ht="12.75">
      <c r="B60" s="145"/>
      <c r="C60" s="145"/>
      <c r="D60" s="145"/>
      <c r="E60" s="145"/>
      <c r="F60" s="145"/>
      <c r="G60" s="145"/>
      <c r="H60" s="145"/>
      <c r="I60" s="145"/>
      <c r="J60" s="145"/>
      <c r="K60" s="145"/>
      <c r="L60" s="145"/>
    </row>
    <row r="61" spans="2:12" ht="12.75">
      <c r="B61" s="145"/>
      <c r="C61" s="145"/>
      <c r="D61" s="145"/>
      <c r="E61" s="145"/>
      <c r="F61" s="145"/>
      <c r="G61" s="145"/>
      <c r="H61" s="145"/>
      <c r="I61" s="145"/>
      <c r="J61" s="145"/>
      <c r="K61" s="145"/>
      <c r="L61" s="145"/>
    </row>
    <row r="62" spans="2:12" ht="12.75">
      <c r="B62" s="145"/>
      <c r="C62" s="145"/>
      <c r="D62" s="145"/>
      <c r="E62" s="145"/>
      <c r="F62" s="145"/>
      <c r="G62" s="145"/>
      <c r="H62" s="145"/>
      <c r="I62" s="145"/>
      <c r="J62" s="145"/>
      <c r="K62" s="145"/>
      <c r="L62" s="145"/>
    </row>
    <row r="63" spans="2:12" ht="12.75">
      <c r="B63" s="145"/>
      <c r="C63" s="145"/>
      <c r="D63" s="145"/>
      <c r="E63" s="145"/>
      <c r="F63" s="145"/>
      <c r="G63" s="145"/>
      <c r="H63" s="145"/>
      <c r="I63" s="145"/>
      <c r="J63" s="145"/>
      <c r="K63" s="145"/>
      <c r="L63" s="145"/>
    </row>
    <row r="64" spans="2:12" ht="12.75">
      <c r="B64" s="145"/>
      <c r="C64" s="145"/>
      <c r="D64" s="145"/>
      <c r="E64" s="145"/>
      <c r="F64" s="145"/>
      <c r="G64" s="145"/>
      <c r="H64" s="145"/>
      <c r="I64" s="145"/>
      <c r="J64" s="145"/>
      <c r="K64" s="145"/>
      <c r="L64" s="145"/>
    </row>
    <row r="65" spans="2:12" ht="12.75">
      <c r="B65" s="145"/>
      <c r="C65" s="145"/>
      <c r="D65" s="145"/>
      <c r="E65" s="145"/>
      <c r="F65" s="145"/>
      <c r="G65" s="145"/>
      <c r="H65" s="145"/>
      <c r="I65" s="145"/>
      <c r="J65" s="145"/>
      <c r="K65" s="145"/>
      <c r="L65" s="145"/>
    </row>
    <row r="66" spans="2:12" ht="12.75">
      <c r="B66" s="145"/>
      <c r="C66" s="145"/>
      <c r="D66" s="145"/>
      <c r="E66" s="145"/>
      <c r="F66" s="145"/>
      <c r="G66" s="145"/>
      <c r="H66" s="145"/>
      <c r="I66" s="145"/>
      <c r="J66" s="145"/>
      <c r="K66" s="145"/>
      <c r="L66" s="145"/>
    </row>
    <row r="67" spans="2:12" ht="12.75">
      <c r="B67" s="145"/>
      <c r="C67" s="145"/>
      <c r="D67" s="145"/>
      <c r="E67" s="145"/>
      <c r="F67" s="145"/>
      <c r="G67" s="145"/>
      <c r="H67" s="145"/>
      <c r="I67" s="145"/>
      <c r="J67" s="145"/>
      <c r="K67" s="145"/>
      <c r="L67" s="145"/>
    </row>
    <row r="68" spans="2:12" ht="12.75">
      <c r="B68" s="145"/>
      <c r="C68" s="145"/>
      <c r="D68" s="145"/>
      <c r="E68" s="145"/>
      <c r="F68" s="145"/>
      <c r="G68" s="145"/>
      <c r="H68" s="145"/>
      <c r="I68" s="145"/>
      <c r="J68" s="145"/>
      <c r="K68" s="145"/>
      <c r="L68" s="145"/>
    </row>
    <row r="69" spans="2:12" ht="12.75">
      <c r="B69" s="145"/>
      <c r="C69" s="145"/>
      <c r="D69" s="145"/>
      <c r="E69" s="145"/>
      <c r="F69" s="145"/>
      <c r="G69" s="145"/>
      <c r="H69" s="145"/>
      <c r="I69" s="145"/>
      <c r="J69" s="145"/>
      <c r="K69" s="145"/>
      <c r="L69" s="145"/>
    </row>
    <row r="70" spans="2:12" ht="12.75">
      <c r="B70" s="145"/>
      <c r="C70" s="145"/>
      <c r="D70" s="145"/>
      <c r="E70" s="145"/>
      <c r="F70" s="145"/>
      <c r="G70" s="145"/>
      <c r="H70" s="145"/>
      <c r="I70" s="145"/>
      <c r="J70" s="145"/>
      <c r="K70" s="145"/>
      <c r="L70" s="145"/>
    </row>
    <row r="71" spans="2:12" ht="12.75">
      <c r="B71" s="145"/>
      <c r="C71" s="145"/>
      <c r="D71" s="145"/>
      <c r="E71" s="145"/>
      <c r="F71" s="145"/>
      <c r="G71" s="145"/>
      <c r="H71" s="145"/>
      <c r="I71" s="145"/>
      <c r="J71" s="145"/>
      <c r="K71" s="145"/>
      <c r="L71" s="145"/>
    </row>
    <row r="72" spans="2:12" ht="12.75">
      <c r="B72" s="145"/>
      <c r="C72" s="145"/>
      <c r="D72" s="145"/>
      <c r="E72" s="145"/>
      <c r="F72" s="145"/>
      <c r="G72" s="145"/>
      <c r="H72" s="145"/>
      <c r="I72" s="145"/>
      <c r="J72" s="145"/>
      <c r="K72" s="145"/>
      <c r="L72" s="145"/>
    </row>
    <row r="73" spans="2:12" ht="12.75">
      <c r="B73" s="145"/>
      <c r="C73" s="145"/>
      <c r="D73" s="145"/>
      <c r="E73" s="145"/>
      <c r="F73" s="145"/>
      <c r="G73" s="145"/>
      <c r="H73" s="145"/>
      <c r="I73" s="145"/>
      <c r="J73" s="145"/>
      <c r="K73" s="145"/>
      <c r="L73" s="145"/>
    </row>
    <row r="74" spans="2:12" ht="12.75">
      <c r="B74" s="145"/>
      <c r="C74" s="145"/>
      <c r="D74" s="145"/>
      <c r="E74" s="145"/>
      <c r="F74" s="145"/>
      <c r="G74" s="145"/>
      <c r="H74" s="145"/>
      <c r="I74" s="145"/>
      <c r="J74" s="145"/>
      <c r="K74" s="145"/>
      <c r="L74" s="145"/>
    </row>
    <row r="75" spans="2:12" ht="12.75">
      <c r="B75" s="145"/>
      <c r="C75" s="145"/>
      <c r="D75" s="145"/>
      <c r="E75" s="145"/>
      <c r="F75" s="145"/>
      <c r="G75" s="145"/>
      <c r="H75" s="145"/>
      <c r="I75" s="145"/>
      <c r="J75" s="145"/>
      <c r="K75" s="145"/>
      <c r="L75" s="145"/>
    </row>
    <row r="76" spans="2:12" ht="12.75">
      <c r="B76" s="145"/>
      <c r="C76" s="145"/>
      <c r="D76" s="145"/>
      <c r="E76" s="145"/>
      <c r="F76" s="145"/>
      <c r="G76" s="145"/>
      <c r="H76" s="145"/>
      <c r="I76" s="145"/>
      <c r="J76" s="145"/>
      <c r="K76" s="145"/>
      <c r="L76" s="145"/>
    </row>
    <row r="77" spans="2:12" ht="12.75">
      <c r="B77" s="145"/>
      <c r="C77" s="145"/>
      <c r="D77" s="145"/>
      <c r="E77" s="145"/>
      <c r="F77" s="145"/>
      <c r="G77" s="145"/>
      <c r="H77" s="145"/>
      <c r="I77" s="145"/>
      <c r="J77" s="145"/>
      <c r="K77" s="145"/>
      <c r="L77" s="145"/>
    </row>
    <row r="78" spans="2:12" ht="12.75">
      <c r="B78" s="145"/>
      <c r="C78" s="145"/>
      <c r="D78" s="145"/>
      <c r="E78" s="145"/>
      <c r="F78" s="145"/>
      <c r="G78" s="145"/>
      <c r="H78" s="145"/>
      <c r="I78" s="145"/>
      <c r="J78" s="145"/>
      <c r="K78" s="145"/>
      <c r="L78" s="145"/>
    </row>
    <row r="79" spans="2:12" ht="12.75">
      <c r="B79" s="145"/>
      <c r="C79" s="145"/>
      <c r="D79" s="145"/>
      <c r="E79" s="145"/>
      <c r="F79" s="145"/>
      <c r="G79" s="145"/>
      <c r="H79" s="145"/>
      <c r="I79" s="145"/>
      <c r="J79" s="145"/>
      <c r="K79" s="145"/>
      <c r="L79" s="145"/>
    </row>
    <row r="80" spans="2:12" ht="12.75">
      <c r="B80" s="145"/>
      <c r="C80" s="145"/>
      <c r="D80" s="145"/>
      <c r="E80" s="145"/>
      <c r="F80" s="145"/>
      <c r="G80" s="145"/>
      <c r="H80" s="145"/>
      <c r="I80" s="145"/>
      <c r="J80" s="145"/>
      <c r="K80" s="145"/>
      <c r="L80" s="145"/>
    </row>
    <row r="81" spans="2:12" ht="12.75">
      <c r="B81" s="145"/>
      <c r="C81" s="145"/>
      <c r="D81" s="145"/>
      <c r="E81" s="145"/>
      <c r="F81" s="145"/>
      <c r="G81" s="145"/>
      <c r="H81" s="145"/>
      <c r="I81" s="145"/>
      <c r="J81" s="145"/>
      <c r="K81" s="145"/>
      <c r="L81" s="145"/>
    </row>
    <row r="82" spans="2:12" ht="12.75">
      <c r="B82" s="145"/>
      <c r="C82" s="145"/>
      <c r="D82" s="145"/>
      <c r="E82" s="145"/>
      <c r="F82" s="145"/>
      <c r="G82" s="145"/>
      <c r="H82" s="145"/>
      <c r="I82" s="145"/>
      <c r="J82" s="145"/>
      <c r="K82" s="145"/>
      <c r="L82" s="145"/>
    </row>
    <row r="83" spans="2:12" ht="12.75">
      <c r="B83" s="145"/>
      <c r="C83" s="145"/>
      <c r="D83" s="145"/>
      <c r="E83" s="145"/>
      <c r="F83" s="145"/>
      <c r="G83" s="145"/>
      <c r="H83" s="145"/>
      <c r="I83" s="145"/>
      <c r="J83" s="145"/>
      <c r="K83" s="145"/>
      <c r="L83" s="145"/>
    </row>
    <row r="84" spans="2:12" ht="12.75">
      <c r="B84" s="145"/>
      <c r="C84" s="145"/>
      <c r="D84" s="145"/>
      <c r="E84" s="145"/>
      <c r="F84" s="145"/>
      <c r="G84" s="145"/>
      <c r="H84" s="145"/>
      <c r="I84" s="145"/>
      <c r="J84" s="145"/>
      <c r="K84" s="145"/>
      <c r="L84" s="145"/>
    </row>
    <row r="85" spans="2:12" ht="12.75">
      <c r="B85" s="145"/>
      <c r="C85" s="145"/>
      <c r="D85" s="145"/>
      <c r="E85" s="145"/>
      <c r="F85" s="145"/>
      <c r="G85" s="145"/>
      <c r="H85" s="145"/>
      <c r="I85" s="145"/>
      <c r="J85" s="145"/>
      <c r="K85" s="145"/>
      <c r="L85" s="145"/>
    </row>
    <row r="86" spans="2:12" ht="12.75">
      <c r="B86" s="145"/>
      <c r="C86" s="145"/>
      <c r="D86" s="145"/>
      <c r="E86" s="145"/>
      <c r="F86" s="145"/>
      <c r="G86" s="145"/>
      <c r="H86" s="145"/>
      <c r="I86" s="145"/>
      <c r="J86" s="145"/>
      <c r="K86" s="145"/>
      <c r="L86" s="145"/>
    </row>
    <row r="87" spans="2:12" ht="12.75">
      <c r="B87" s="145"/>
      <c r="C87" s="145"/>
      <c r="D87" s="145"/>
      <c r="E87" s="145"/>
      <c r="F87" s="145"/>
      <c r="G87" s="145"/>
      <c r="H87" s="145"/>
      <c r="I87" s="145"/>
      <c r="J87" s="145"/>
      <c r="K87" s="145"/>
      <c r="L87" s="145"/>
    </row>
    <row r="88" spans="2:12" ht="12.75">
      <c r="B88" s="145"/>
      <c r="C88" s="145"/>
      <c r="D88" s="145"/>
      <c r="E88" s="145"/>
      <c r="F88" s="145"/>
      <c r="G88" s="145"/>
      <c r="H88" s="145"/>
      <c r="I88" s="145"/>
      <c r="J88" s="145"/>
      <c r="K88" s="145"/>
      <c r="L88" s="145"/>
    </row>
    <row r="89" spans="2:12" ht="12.75">
      <c r="B89" s="145"/>
      <c r="C89" s="145"/>
      <c r="D89" s="145"/>
      <c r="E89" s="145"/>
      <c r="F89" s="145"/>
      <c r="G89" s="145"/>
      <c r="H89" s="145"/>
      <c r="I89" s="145"/>
      <c r="J89" s="145"/>
      <c r="K89" s="145"/>
      <c r="L89" s="145"/>
    </row>
    <row r="90" spans="2:12" ht="12.75">
      <c r="B90" s="145"/>
      <c r="C90" s="145"/>
      <c r="D90" s="145"/>
      <c r="E90" s="145"/>
      <c r="F90" s="145"/>
      <c r="G90" s="145"/>
      <c r="H90" s="145"/>
      <c r="I90" s="145"/>
      <c r="J90" s="145"/>
      <c r="K90" s="145"/>
      <c r="L90" s="145"/>
    </row>
    <row r="91" spans="2:12" ht="12.75">
      <c r="B91" s="145"/>
      <c r="C91" s="145"/>
      <c r="D91" s="145"/>
      <c r="E91" s="145"/>
      <c r="F91" s="145"/>
      <c r="G91" s="145"/>
      <c r="H91" s="145"/>
      <c r="I91" s="145"/>
      <c r="J91" s="145"/>
      <c r="K91" s="145"/>
      <c r="L91" s="145"/>
    </row>
    <row r="92" spans="2:12" ht="12.75">
      <c r="B92" s="145"/>
      <c r="C92" s="145"/>
      <c r="D92" s="145"/>
      <c r="E92" s="145"/>
      <c r="F92" s="145"/>
      <c r="G92" s="145"/>
      <c r="H92" s="145"/>
      <c r="I92" s="145"/>
      <c r="J92" s="145"/>
      <c r="K92" s="145"/>
      <c r="L92" s="145"/>
    </row>
    <row r="93" spans="2:12" ht="12.75">
      <c r="B93" s="145"/>
      <c r="C93" s="145"/>
      <c r="D93" s="145"/>
      <c r="E93" s="145"/>
      <c r="F93" s="145"/>
      <c r="G93" s="145"/>
      <c r="H93" s="145"/>
      <c r="I93" s="145"/>
      <c r="J93" s="145"/>
      <c r="K93" s="145"/>
      <c r="L93" s="145"/>
    </row>
    <row r="94" spans="2:12" ht="12.75">
      <c r="B94" s="145"/>
      <c r="C94" s="145"/>
      <c r="D94" s="145"/>
      <c r="E94" s="145"/>
      <c r="F94" s="145"/>
      <c r="G94" s="145"/>
      <c r="H94" s="145"/>
      <c r="I94" s="145"/>
      <c r="J94" s="145"/>
      <c r="K94" s="145"/>
      <c r="L94" s="145"/>
    </row>
    <row r="95" spans="2:12" ht="12.75">
      <c r="B95" s="145"/>
      <c r="C95" s="145"/>
      <c r="D95" s="145"/>
      <c r="E95" s="145"/>
      <c r="F95" s="145"/>
      <c r="G95" s="145"/>
      <c r="H95" s="145"/>
      <c r="I95" s="145"/>
      <c r="J95" s="145"/>
      <c r="K95" s="145"/>
      <c r="L95" s="145"/>
    </row>
    <row r="96" spans="2:12" ht="12.75">
      <c r="B96" s="145"/>
      <c r="C96" s="145"/>
      <c r="D96" s="145"/>
      <c r="E96" s="145"/>
      <c r="F96" s="145"/>
      <c r="G96" s="145"/>
      <c r="H96" s="145"/>
      <c r="I96" s="145"/>
      <c r="J96" s="145"/>
      <c r="K96" s="145"/>
      <c r="L96" s="145"/>
    </row>
    <row r="97" spans="2:12" ht="12.75">
      <c r="B97" s="145"/>
      <c r="C97" s="145"/>
      <c r="D97" s="145"/>
      <c r="E97" s="145"/>
      <c r="F97" s="145"/>
      <c r="G97" s="145"/>
      <c r="H97" s="145"/>
      <c r="I97" s="145"/>
      <c r="J97" s="145"/>
      <c r="K97" s="145"/>
      <c r="L97" s="145"/>
    </row>
    <row r="98" spans="2:12" ht="12.75">
      <c r="B98" s="145"/>
      <c r="C98" s="145"/>
      <c r="D98" s="145"/>
      <c r="E98" s="145"/>
      <c r="F98" s="145"/>
      <c r="G98" s="145"/>
      <c r="H98" s="145"/>
      <c r="I98" s="145"/>
      <c r="J98" s="145"/>
      <c r="K98" s="145"/>
      <c r="L98" s="145"/>
    </row>
    <row r="99" spans="2:12" ht="12.75">
      <c r="B99" s="145"/>
      <c r="C99" s="145"/>
      <c r="D99" s="145"/>
      <c r="E99" s="145"/>
      <c r="F99" s="145"/>
      <c r="G99" s="145"/>
      <c r="H99" s="145"/>
      <c r="I99" s="145"/>
      <c r="J99" s="145"/>
      <c r="K99" s="145"/>
      <c r="L99" s="145"/>
    </row>
    <row r="100" spans="2:12" ht="12.75">
      <c r="B100" s="145"/>
      <c r="C100" s="145"/>
      <c r="D100" s="145"/>
      <c r="E100" s="145"/>
      <c r="F100" s="145"/>
      <c r="G100" s="145"/>
      <c r="H100" s="145"/>
      <c r="I100" s="145"/>
      <c r="J100" s="145"/>
      <c r="K100" s="145"/>
      <c r="L100" s="145"/>
    </row>
    <row r="101" spans="2:12" ht="12.75">
      <c r="B101" s="145"/>
      <c r="C101" s="145"/>
      <c r="D101" s="145"/>
      <c r="E101" s="145"/>
      <c r="F101" s="145"/>
      <c r="G101" s="145"/>
      <c r="H101" s="145"/>
      <c r="I101" s="145"/>
      <c r="J101" s="145"/>
      <c r="K101" s="145"/>
      <c r="L101" s="145"/>
    </row>
    <row r="102" spans="2:12" ht="12.75">
      <c r="B102" s="145"/>
      <c r="C102" s="145"/>
      <c r="D102" s="145"/>
      <c r="E102" s="145"/>
      <c r="F102" s="145"/>
      <c r="G102" s="145"/>
      <c r="H102" s="145"/>
      <c r="I102" s="145"/>
      <c r="J102" s="145"/>
      <c r="K102" s="145"/>
      <c r="L102" s="145"/>
    </row>
    <row r="103" spans="2:12" ht="12.75">
      <c r="B103" s="145"/>
      <c r="C103" s="145"/>
      <c r="D103" s="145"/>
      <c r="E103" s="145"/>
      <c r="F103" s="145"/>
      <c r="G103" s="145"/>
      <c r="H103" s="145"/>
      <c r="I103" s="145"/>
      <c r="J103" s="145"/>
      <c r="K103" s="145"/>
      <c r="L103" s="145"/>
    </row>
    <row r="104" spans="2:12" ht="12.75">
      <c r="B104" s="145"/>
      <c r="C104" s="145"/>
      <c r="D104" s="145"/>
      <c r="E104" s="145"/>
      <c r="F104" s="145"/>
      <c r="G104" s="145"/>
      <c r="H104" s="145"/>
      <c r="I104" s="145"/>
      <c r="J104" s="145"/>
      <c r="K104" s="145"/>
      <c r="L104" s="145"/>
    </row>
    <row r="105" spans="2:12" ht="12.75">
      <c r="B105" s="145"/>
      <c r="C105" s="145"/>
      <c r="D105" s="145"/>
      <c r="E105" s="145"/>
      <c r="F105" s="145"/>
      <c r="G105" s="145"/>
      <c r="H105" s="145"/>
      <c r="I105" s="145"/>
      <c r="J105" s="145"/>
      <c r="K105" s="145"/>
      <c r="L105" s="145"/>
    </row>
    <row r="106" spans="2:12" ht="12.75">
      <c r="B106" s="145"/>
      <c r="C106" s="145"/>
      <c r="D106" s="145"/>
      <c r="E106" s="145"/>
      <c r="F106" s="145"/>
      <c r="G106" s="145"/>
      <c r="H106" s="145"/>
      <c r="I106" s="145"/>
      <c r="J106" s="145"/>
      <c r="K106" s="145"/>
      <c r="L106" s="145"/>
    </row>
    <row r="107" spans="2:12" ht="12.75">
      <c r="B107" s="145"/>
      <c r="C107" s="145"/>
      <c r="D107" s="145"/>
      <c r="E107" s="145"/>
      <c r="F107" s="145"/>
      <c r="G107" s="145"/>
      <c r="H107" s="145"/>
      <c r="I107" s="145"/>
      <c r="J107" s="145"/>
      <c r="K107" s="145"/>
      <c r="L107" s="145"/>
    </row>
    <row r="108" spans="2:12" ht="12.75">
      <c r="B108" s="145"/>
      <c r="C108" s="145"/>
      <c r="D108" s="145"/>
      <c r="E108" s="145"/>
      <c r="F108" s="145"/>
      <c r="G108" s="145"/>
      <c r="H108" s="145"/>
      <c r="I108" s="145"/>
      <c r="J108" s="145"/>
      <c r="K108" s="145"/>
      <c r="L108" s="145"/>
    </row>
    <row r="109" spans="2:12" ht="12.75">
      <c r="B109" s="145"/>
      <c r="C109" s="145"/>
      <c r="D109" s="145"/>
      <c r="E109" s="145"/>
      <c r="F109" s="145"/>
      <c r="G109" s="145"/>
      <c r="H109" s="145"/>
      <c r="I109" s="145"/>
      <c r="J109" s="145"/>
      <c r="K109" s="145"/>
      <c r="L109" s="145"/>
    </row>
    <row r="110" spans="2:12" ht="12.75">
      <c r="B110" s="145"/>
      <c r="C110" s="145"/>
      <c r="D110" s="145"/>
      <c r="E110" s="145"/>
      <c r="F110" s="145"/>
      <c r="G110" s="145"/>
      <c r="H110" s="145"/>
      <c r="I110" s="145"/>
      <c r="J110" s="145"/>
      <c r="K110" s="145"/>
      <c r="L110" s="145"/>
    </row>
    <row r="111" spans="2:12" ht="12.75">
      <c r="B111" s="145"/>
      <c r="C111" s="145"/>
      <c r="D111" s="145"/>
      <c r="E111" s="145"/>
      <c r="F111" s="145"/>
      <c r="G111" s="145"/>
      <c r="H111" s="145"/>
      <c r="I111" s="145"/>
      <c r="J111" s="145"/>
      <c r="K111" s="145"/>
      <c r="L111" s="145"/>
    </row>
    <row r="112" spans="2:12" ht="12.75">
      <c r="B112" s="145"/>
      <c r="C112" s="145"/>
      <c r="D112" s="145"/>
      <c r="E112" s="145"/>
      <c r="F112" s="145"/>
      <c r="G112" s="145"/>
      <c r="H112" s="145"/>
      <c r="I112" s="145"/>
      <c r="J112" s="145"/>
      <c r="K112" s="145"/>
      <c r="L112" s="145"/>
    </row>
    <row r="113" spans="2:12" ht="12.75">
      <c r="B113" s="145"/>
      <c r="C113" s="145"/>
      <c r="D113" s="145"/>
      <c r="E113" s="145"/>
      <c r="F113" s="145"/>
      <c r="G113" s="145"/>
      <c r="H113" s="145"/>
      <c r="I113" s="145"/>
      <c r="J113" s="145"/>
      <c r="K113" s="145"/>
      <c r="L113" s="145"/>
    </row>
    <row r="114" spans="2:12" ht="12.75">
      <c r="B114" s="145"/>
      <c r="C114" s="145"/>
      <c r="D114" s="145"/>
      <c r="E114" s="145"/>
      <c r="F114" s="145"/>
      <c r="G114" s="145"/>
      <c r="H114" s="145"/>
      <c r="I114" s="145"/>
      <c r="J114" s="145"/>
      <c r="K114" s="145"/>
      <c r="L114" s="145"/>
    </row>
    <row r="115" spans="2:12" ht="12.75">
      <c r="B115" s="145"/>
      <c r="C115" s="145"/>
      <c r="D115" s="145"/>
      <c r="E115" s="145"/>
      <c r="F115" s="145"/>
      <c r="G115" s="145"/>
      <c r="H115" s="145"/>
      <c r="I115" s="145"/>
      <c r="J115" s="145"/>
      <c r="K115" s="145"/>
      <c r="L115" s="145"/>
    </row>
    <row r="116" spans="2:12" ht="12.75">
      <c r="B116" s="145"/>
      <c r="C116" s="145"/>
      <c r="D116" s="145"/>
      <c r="E116" s="145"/>
      <c r="F116" s="145"/>
      <c r="G116" s="145"/>
      <c r="H116" s="145"/>
      <c r="I116" s="145"/>
      <c r="J116" s="145"/>
      <c r="K116" s="145"/>
      <c r="L116" s="145"/>
    </row>
    <row r="117" spans="2:12" ht="12.75">
      <c r="B117" s="145"/>
      <c r="C117" s="145"/>
      <c r="D117" s="145"/>
      <c r="E117" s="145"/>
      <c r="F117" s="145"/>
      <c r="G117" s="145"/>
      <c r="H117" s="145"/>
      <c r="I117" s="145"/>
      <c r="J117" s="145"/>
      <c r="K117" s="145"/>
      <c r="L117" s="145"/>
    </row>
    <row r="118" spans="2:12" ht="12.75">
      <c r="B118" s="145"/>
      <c r="C118" s="145"/>
      <c r="D118" s="145"/>
      <c r="E118" s="145"/>
      <c r="F118" s="145"/>
      <c r="G118" s="145"/>
      <c r="H118" s="145"/>
      <c r="I118" s="145"/>
      <c r="J118" s="145"/>
      <c r="K118" s="145"/>
      <c r="L118" s="145"/>
    </row>
    <row r="119" spans="2:12" ht="12.75">
      <c r="B119" s="145"/>
      <c r="C119" s="145"/>
      <c r="D119" s="145"/>
      <c r="E119" s="145"/>
      <c r="F119" s="145"/>
      <c r="G119" s="145"/>
      <c r="H119" s="145"/>
      <c r="I119" s="145"/>
      <c r="J119" s="145"/>
      <c r="K119" s="145"/>
      <c r="L119" s="145"/>
    </row>
    <row r="120" spans="2:12" ht="12.75">
      <c r="B120" s="145"/>
      <c r="C120" s="145"/>
      <c r="D120" s="145"/>
      <c r="E120" s="145"/>
      <c r="F120" s="145"/>
      <c r="G120" s="145"/>
      <c r="H120" s="145"/>
      <c r="I120" s="145"/>
      <c r="J120" s="145"/>
      <c r="K120" s="145"/>
      <c r="L120" s="145"/>
    </row>
    <row r="121" spans="2:12" ht="12.75">
      <c r="B121" s="145"/>
      <c r="C121" s="145"/>
      <c r="D121" s="145"/>
      <c r="E121" s="145"/>
      <c r="F121" s="145"/>
      <c r="G121" s="145"/>
      <c r="H121" s="145"/>
      <c r="I121" s="145"/>
      <c r="J121" s="145"/>
      <c r="K121" s="145"/>
      <c r="L121" s="145"/>
    </row>
    <row r="122" spans="2:12" ht="12.75">
      <c r="B122" s="145"/>
      <c r="C122" s="145"/>
      <c r="D122" s="145"/>
      <c r="E122" s="145"/>
      <c r="F122" s="145"/>
      <c r="G122" s="145"/>
      <c r="H122" s="145"/>
      <c r="I122" s="145"/>
      <c r="J122" s="145"/>
      <c r="K122" s="145"/>
      <c r="L122" s="145"/>
    </row>
    <row r="123" spans="2:12" ht="12.75">
      <c r="B123" s="145"/>
      <c r="C123" s="145"/>
      <c r="D123" s="145"/>
      <c r="E123" s="145"/>
      <c r="F123" s="145"/>
      <c r="G123" s="145"/>
      <c r="H123" s="145"/>
      <c r="I123" s="145"/>
      <c r="J123" s="145"/>
      <c r="K123" s="145"/>
      <c r="L123" s="145"/>
    </row>
    <row r="124" spans="2:12" ht="12.75">
      <c r="B124" s="145"/>
      <c r="C124" s="145"/>
      <c r="D124" s="145"/>
      <c r="E124" s="145"/>
      <c r="F124" s="145"/>
      <c r="G124" s="145"/>
      <c r="H124" s="145"/>
      <c r="I124" s="145"/>
      <c r="J124" s="145"/>
      <c r="K124" s="145"/>
      <c r="L124" s="145"/>
    </row>
    <row r="125" spans="2:12" ht="12.75">
      <c r="B125" s="145"/>
      <c r="C125" s="145"/>
      <c r="D125" s="145"/>
      <c r="E125" s="145"/>
      <c r="F125" s="145"/>
      <c r="G125" s="145"/>
      <c r="H125" s="145"/>
      <c r="I125" s="145"/>
      <c r="J125" s="145"/>
      <c r="K125" s="145"/>
      <c r="L125" s="145"/>
    </row>
    <row r="126" spans="2:12" ht="12.75">
      <c r="B126" s="145"/>
      <c r="C126" s="145"/>
      <c r="D126" s="145"/>
      <c r="E126" s="145"/>
      <c r="F126" s="145"/>
      <c r="G126" s="145"/>
      <c r="H126" s="145"/>
      <c r="I126" s="145"/>
      <c r="J126" s="145"/>
      <c r="K126" s="145"/>
      <c r="L126" s="145"/>
    </row>
    <row r="127" spans="2:12" ht="12.75">
      <c r="B127" s="145"/>
      <c r="C127" s="145"/>
      <c r="D127" s="145"/>
      <c r="E127" s="145"/>
      <c r="F127" s="145"/>
      <c r="G127" s="145"/>
      <c r="H127" s="145"/>
      <c r="I127" s="145"/>
      <c r="J127" s="145"/>
      <c r="K127" s="145"/>
      <c r="L127" s="145"/>
    </row>
    <row r="128" spans="2:12" ht="12.75">
      <c r="B128" s="145"/>
      <c r="C128" s="145"/>
      <c r="D128" s="145"/>
      <c r="E128" s="145"/>
      <c r="F128" s="145"/>
      <c r="G128" s="145"/>
      <c r="H128" s="145"/>
      <c r="I128" s="145"/>
      <c r="J128" s="145"/>
      <c r="K128" s="145"/>
      <c r="L128" s="145"/>
    </row>
    <row r="129" spans="2:12" ht="12.75">
      <c r="B129" s="145"/>
      <c r="C129" s="145"/>
      <c r="D129" s="145"/>
      <c r="E129" s="145"/>
      <c r="F129" s="145"/>
      <c r="G129" s="145"/>
      <c r="H129" s="145"/>
      <c r="I129" s="145"/>
      <c r="J129" s="145"/>
      <c r="K129" s="145"/>
      <c r="L129" s="145"/>
    </row>
    <row r="130" spans="2:12" ht="12.75">
      <c r="B130" s="145"/>
      <c r="C130" s="145"/>
      <c r="D130" s="145"/>
      <c r="E130" s="145"/>
      <c r="F130" s="145"/>
      <c r="G130" s="145"/>
      <c r="H130" s="145"/>
      <c r="I130" s="145"/>
      <c r="J130" s="145"/>
      <c r="K130" s="145"/>
      <c r="L130" s="145"/>
    </row>
    <row r="131" spans="2:12" ht="12.75">
      <c r="B131" s="145"/>
      <c r="C131" s="145"/>
      <c r="D131" s="145"/>
      <c r="E131" s="145"/>
      <c r="F131" s="145"/>
      <c r="G131" s="145"/>
      <c r="H131" s="145"/>
      <c r="I131" s="145"/>
      <c r="J131" s="145"/>
      <c r="K131" s="145"/>
      <c r="L131" s="145"/>
    </row>
    <row r="132" spans="2:12" ht="12.75">
      <c r="B132" s="145"/>
      <c r="C132" s="145"/>
      <c r="D132" s="145"/>
      <c r="E132" s="145"/>
      <c r="F132" s="145"/>
      <c r="G132" s="145"/>
      <c r="H132" s="145"/>
      <c r="I132" s="145"/>
      <c r="J132" s="145"/>
      <c r="K132" s="145"/>
      <c r="L132" s="145"/>
    </row>
    <row r="133" spans="2:12" ht="12.75">
      <c r="B133" s="145"/>
      <c r="C133" s="145"/>
      <c r="D133" s="145"/>
      <c r="E133" s="145"/>
      <c r="F133" s="145"/>
      <c r="G133" s="145"/>
      <c r="H133" s="145"/>
      <c r="I133" s="145"/>
      <c r="J133" s="145"/>
      <c r="K133" s="145"/>
      <c r="L133" s="145"/>
    </row>
    <row r="134" spans="2:12" ht="12.75">
      <c r="B134" s="145"/>
      <c r="C134" s="145"/>
      <c r="D134" s="145"/>
      <c r="E134" s="145"/>
      <c r="F134" s="145"/>
      <c r="G134" s="145"/>
      <c r="H134" s="145"/>
      <c r="I134" s="145"/>
      <c r="J134" s="145"/>
      <c r="K134" s="145"/>
      <c r="L134" s="145"/>
    </row>
    <row r="135" spans="2:12" ht="12.75">
      <c r="B135" s="145"/>
      <c r="C135" s="145"/>
      <c r="D135" s="145"/>
      <c r="E135" s="145"/>
      <c r="F135" s="145"/>
      <c r="G135" s="145"/>
      <c r="H135" s="145"/>
      <c r="I135" s="145"/>
      <c r="J135" s="145"/>
      <c r="K135" s="145"/>
      <c r="L135" s="145"/>
    </row>
    <row r="136" spans="2:12" ht="12.75">
      <c r="B136" s="145"/>
      <c r="C136" s="145"/>
      <c r="D136" s="145"/>
      <c r="E136" s="145"/>
      <c r="F136" s="145"/>
      <c r="G136" s="145"/>
      <c r="H136" s="145"/>
      <c r="I136" s="145"/>
      <c r="J136" s="145"/>
      <c r="K136" s="145"/>
      <c r="L136" s="145"/>
    </row>
    <row r="137" spans="2:12" ht="12.75">
      <c r="B137" s="145"/>
      <c r="C137" s="145"/>
      <c r="D137" s="145"/>
      <c r="E137" s="145"/>
      <c r="F137" s="145"/>
      <c r="G137" s="145"/>
      <c r="H137" s="145"/>
      <c r="I137" s="145"/>
      <c r="J137" s="145"/>
      <c r="K137" s="145"/>
      <c r="L137" s="145"/>
    </row>
    <row r="138" spans="2:12" ht="12.75">
      <c r="B138" s="145"/>
      <c r="C138" s="145"/>
      <c r="D138" s="145"/>
      <c r="E138" s="145"/>
      <c r="F138" s="145"/>
      <c r="G138" s="145"/>
      <c r="H138" s="145"/>
      <c r="I138" s="145"/>
      <c r="J138" s="145"/>
      <c r="K138" s="145"/>
      <c r="L138" s="145"/>
    </row>
    <row r="139" spans="2:12" ht="12.75">
      <c r="B139" s="145"/>
      <c r="C139" s="145"/>
      <c r="D139" s="145"/>
      <c r="E139" s="145"/>
      <c r="F139" s="145"/>
      <c r="G139" s="145"/>
      <c r="H139" s="145"/>
      <c r="I139" s="145"/>
      <c r="J139" s="145"/>
      <c r="K139" s="145"/>
      <c r="L139" s="145"/>
    </row>
    <row r="140" spans="2:12" ht="12.75">
      <c r="B140" s="145"/>
      <c r="C140" s="145"/>
      <c r="D140" s="145"/>
      <c r="E140" s="145"/>
      <c r="F140" s="145"/>
      <c r="G140" s="145"/>
      <c r="H140" s="145"/>
      <c r="I140" s="145"/>
      <c r="J140" s="145"/>
      <c r="K140" s="145"/>
      <c r="L140" s="145"/>
    </row>
    <row r="141" spans="2:12" ht="12.75">
      <c r="B141" s="145"/>
      <c r="C141" s="145"/>
      <c r="D141" s="145"/>
      <c r="E141" s="145"/>
      <c r="F141" s="145"/>
      <c r="G141" s="145"/>
      <c r="H141" s="145"/>
      <c r="I141" s="145"/>
      <c r="J141" s="145"/>
      <c r="K141" s="145"/>
      <c r="L141" s="145"/>
    </row>
    <row r="142" spans="2:12" ht="12.75">
      <c r="B142" s="145"/>
      <c r="C142" s="145"/>
      <c r="D142" s="145"/>
      <c r="E142" s="145"/>
      <c r="F142" s="145"/>
      <c r="G142" s="145"/>
      <c r="H142" s="145"/>
      <c r="I142" s="145"/>
      <c r="J142" s="145"/>
      <c r="K142" s="145"/>
      <c r="L142" s="145"/>
    </row>
    <row r="143" spans="2:12" ht="12.75">
      <c r="B143" s="145"/>
      <c r="C143" s="145"/>
      <c r="D143" s="145"/>
      <c r="E143" s="145"/>
      <c r="F143" s="145"/>
      <c r="G143" s="145"/>
      <c r="H143" s="145"/>
      <c r="I143" s="145"/>
      <c r="J143" s="145"/>
      <c r="K143" s="145"/>
      <c r="L143" s="145"/>
    </row>
    <row r="144" spans="2:12" ht="12.75">
      <c r="B144" s="145"/>
      <c r="C144" s="145"/>
      <c r="D144" s="145"/>
      <c r="E144" s="145"/>
      <c r="F144" s="145"/>
      <c r="G144" s="145"/>
      <c r="H144" s="145"/>
      <c r="I144" s="145"/>
      <c r="J144" s="145"/>
      <c r="K144" s="145"/>
      <c r="L144" s="145"/>
    </row>
    <row r="145" spans="2:12" ht="12.75">
      <c r="B145" s="145"/>
      <c r="C145" s="145"/>
      <c r="D145" s="145"/>
      <c r="E145" s="145"/>
      <c r="F145" s="145"/>
      <c r="G145" s="145"/>
      <c r="H145" s="145"/>
      <c r="I145" s="145"/>
      <c r="J145" s="145"/>
      <c r="K145" s="145"/>
      <c r="L145" s="145"/>
    </row>
    <row r="146" spans="2:12" ht="12.75">
      <c r="B146" s="145"/>
      <c r="C146" s="145"/>
      <c r="D146" s="145"/>
      <c r="E146" s="145"/>
      <c r="F146" s="145"/>
      <c r="G146" s="145"/>
      <c r="H146" s="145"/>
      <c r="I146" s="145"/>
      <c r="J146" s="145"/>
      <c r="K146" s="145"/>
      <c r="L146" s="145"/>
    </row>
    <row r="147" spans="2:12" ht="12.75">
      <c r="B147" s="145"/>
      <c r="C147" s="145"/>
      <c r="D147" s="145"/>
      <c r="E147" s="145"/>
      <c r="F147" s="145"/>
      <c r="G147" s="145"/>
      <c r="H147" s="145"/>
      <c r="I147" s="145"/>
      <c r="J147" s="145"/>
      <c r="K147" s="145"/>
      <c r="L147" s="145"/>
    </row>
    <row r="148" spans="2:12" ht="12.75">
      <c r="B148" s="145"/>
      <c r="C148" s="145"/>
      <c r="D148" s="145"/>
      <c r="E148" s="145"/>
      <c r="F148" s="145"/>
      <c r="G148" s="145"/>
      <c r="H148" s="145"/>
      <c r="I148" s="145"/>
      <c r="J148" s="145"/>
      <c r="K148" s="145"/>
      <c r="L148" s="145"/>
    </row>
    <row r="149" spans="2:12" ht="12.75">
      <c r="B149" s="145"/>
      <c r="C149" s="145"/>
      <c r="D149" s="145"/>
      <c r="E149" s="145"/>
      <c r="F149" s="145"/>
      <c r="G149" s="145"/>
      <c r="H149" s="145"/>
      <c r="I149" s="145"/>
      <c r="J149" s="145"/>
      <c r="K149" s="145"/>
      <c r="L149" s="145"/>
    </row>
    <row r="150" spans="2:12" ht="12.75">
      <c r="B150" s="145"/>
      <c r="C150" s="145"/>
      <c r="D150" s="145"/>
      <c r="E150" s="145"/>
      <c r="F150" s="145"/>
      <c r="G150" s="145"/>
      <c r="H150" s="145"/>
      <c r="I150" s="145"/>
      <c r="J150" s="145"/>
      <c r="K150" s="145"/>
      <c r="L150" s="145"/>
    </row>
    <row r="151" spans="2:12" ht="12.75">
      <c r="B151" s="145"/>
      <c r="C151" s="145"/>
      <c r="D151" s="145"/>
      <c r="E151" s="145"/>
      <c r="F151" s="145"/>
      <c r="G151" s="145"/>
      <c r="H151" s="145"/>
      <c r="I151" s="145"/>
      <c r="J151" s="145"/>
      <c r="K151" s="145"/>
      <c r="L151" s="145"/>
    </row>
    <row r="152" spans="2:12" ht="12.75">
      <c r="B152" s="145"/>
      <c r="C152" s="145"/>
      <c r="D152" s="145"/>
      <c r="E152" s="145"/>
      <c r="F152" s="145"/>
      <c r="G152" s="145"/>
      <c r="H152" s="145"/>
      <c r="I152" s="145"/>
      <c r="J152" s="145"/>
      <c r="K152" s="145"/>
      <c r="L152" s="145"/>
    </row>
    <row r="153" spans="2:12" ht="12.75">
      <c r="B153" s="145"/>
      <c r="C153" s="145"/>
      <c r="D153" s="145"/>
      <c r="E153" s="145"/>
      <c r="F153" s="145"/>
      <c r="G153" s="145"/>
      <c r="H153" s="145"/>
      <c r="I153" s="145"/>
      <c r="J153" s="145"/>
      <c r="K153" s="145"/>
      <c r="L153" s="145"/>
    </row>
    <row r="154" spans="2:12" ht="12.75">
      <c r="B154" s="145"/>
      <c r="C154" s="145"/>
      <c r="D154" s="145"/>
      <c r="E154" s="145"/>
      <c r="F154" s="145"/>
      <c r="G154" s="145"/>
      <c r="H154" s="145"/>
      <c r="I154" s="145"/>
      <c r="J154" s="145"/>
      <c r="K154" s="145"/>
      <c r="L154" s="145"/>
    </row>
    <row r="155" spans="2:12" ht="12.75">
      <c r="B155" s="145"/>
      <c r="C155" s="145"/>
      <c r="D155" s="145"/>
      <c r="E155" s="145"/>
      <c r="F155" s="145"/>
      <c r="G155" s="145"/>
      <c r="H155" s="145"/>
      <c r="I155" s="145"/>
      <c r="J155" s="145"/>
      <c r="K155" s="145"/>
      <c r="L155" s="145"/>
    </row>
    <row r="156" spans="2:12" ht="12.75">
      <c r="B156" s="145"/>
      <c r="C156" s="145"/>
      <c r="D156" s="145"/>
      <c r="E156" s="145"/>
      <c r="F156" s="145"/>
      <c r="G156" s="145"/>
      <c r="H156" s="145"/>
      <c r="I156" s="145"/>
      <c r="J156" s="145"/>
      <c r="K156" s="145"/>
      <c r="L156" s="145"/>
    </row>
    <row r="157" spans="2:12" ht="12.75">
      <c r="B157" s="145"/>
      <c r="C157" s="145"/>
      <c r="D157" s="145"/>
      <c r="E157" s="145"/>
      <c r="F157" s="145"/>
      <c r="G157" s="145"/>
      <c r="H157" s="145"/>
      <c r="I157" s="145"/>
      <c r="J157" s="145"/>
      <c r="K157" s="145"/>
      <c r="L157" s="145"/>
    </row>
    <row r="158" spans="2:12" ht="12.75">
      <c r="B158" s="145"/>
      <c r="C158" s="145"/>
      <c r="D158" s="145"/>
      <c r="E158" s="145"/>
      <c r="F158" s="145"/>
      <c r="G158" s="145"/>
      <c r="H158" s="145"/>
      <c r="I158" s="145"/>
      <c r="J158" s="145"/>
      <c r="K158" s="145"/>
      <c r="L158" s="145"/>
    </row>
    <row r="159" spans="2:12" ht="12.75">
      <c r="B159" s="145"/>
      <c r="C159" s="145"/>
      <c r="D159" s="145"/>
      <c r="E159" s="145"/>
      <c r="F159" s="145"/>
      <c r="G159" s="145"/>
      <c r="H159" s="145"/>
      <c r="I159" s="145"/>
      <c r="J159" s="145"/>
      <c r="K159" s="145"/>
      <c r="L159" s="145"/>
    </row>
    <row r="160" spans="2:12" ht="12.75">
      <c r="B160" s="145"/>
      <c r="C160" s="145"/>
      <c r="D160" s="145"/>
      <c r="E160" s="145"/>
      <c r="F160" s="145"/>
      <c r="G160" s="145"/>
      <c r="H160" s="145"/>
      <c r="I160" s="145"/>
      <c r="J160" s="145"/>
      <c r="K160" s="145"/>
      <c r="L160" s="145"/>
    </row>
    <row r="161" spans="2:12" ht="12.75">
      <c r="B161" s="145"/>
      <c r="C161" s="145"/>
      <c r="D161" s="145"/>
      <c r="E161" s="145"/>
      <c r="F161" s="145"/>
      <c r="G161" s="145"/>
      <c r="H161" s="145"/>
      <c r="I161" s="145"/>
      <c r="J161" s="145"/>
      <c r="K161" s="145"/>
      <c r="L161" s="145"/>
    </row>
    <row r="162" spans="2:12" ht="12.75">
      <c r="B162" s="145"/>
      <c r="C162" s="145"/>
      <c r="D162" s="145"/>
      <c r="E162" s="145"/>
      <c r="F162" s="145"/>
      <c r="G162" s="145"/>
      <c r="H162" s="145"/>
      <c r="I162" s="145"/>
      <c r="J162" s="145"/>
      <c r="K162" s="145"/>
      <c r="L162" s="145"/>
    </row>
    <row r="163" spans="2:12" ht="12.75">
      <c r="B163" s="145"/>
      <c r="C163" s="145"/>
      <c r="D163" s="145"/>
      <c r="E163" s="145"/>
      <c r="F163" s="145"/>
      <c r="G163" s="145"/>
      <c r="H163" s="145"/>
      <c r="I163" s="145"/>
      <c r="J163" s="145"/>
      <c r="K163" s="145"/>
      <c r="L163" s="145"/>
    </row>
    <row r="164" spans="2:12" ht="12.75">
      <c r="B164" s="145"/>
      <c r="C164" s="145"/>
      <c r="D164" s="145"/>
      <c r="E164" s="145"/>
      <c r="F164" s="145"/>
      <c r="G164" s="145"/>
      <c r="H164" s="145"/>
      <c r="I164" s="145"/>
      <c r="J164" s="145"/>
      <c r="K164" s="145"/>
      <c r="L164" s="145"/>
    </row>
    <row r="165" spans="2:12" ht="12.75">
      <c r="B165" s="145"/>
      <c r="C165" s="145"/>
      <c r="D165" s="145"/>
      <c r="E165" s="145"/>
      <c r="F165" s="145"/>
      <c r="G165" s="145"/>
      <c r="H165" s="145"/>
      <c r="I165" s="145"/>
      <c r="J165" s="145"/>
      <c r="K165" s="145"/>
      <c r="L165" s="145"/>
    </row>
    <row r="166" spans="2:12" ht="12.75">
      <c r="B166" s="145"/>
      <c r="C166" s="145"/>
      <c r="D166" s="145"/>
      <c r="E166" s="145"/>
      <c r="F166" s="145"/>
      <c r="G166" s="145"/>
      <c r="H166" s="145"/>
      <c r="I166" s="145"/>
      <c r="J166" s="145"/>
      <c r="K166" s="145"/>
      <c r="L166" s="145"/>
    </row>
    <row r="167" spans="2:12" ht="12.75">
      <c r="B167" s="145"/>
      <c r="C167" s="145"/>
      <c r="D167" s="145"/>
      <c r="E167" s="145"/>
      <c r="F167" s="145"/>
      <c r="G167" s="145"/>
      <c r="H167" s="145"/>
      <c r="I167" s="145"/>
      <c r="J167" s="145"/>
      <c r="K167" s="145"/>
      <c r="L167" s="145"/>
    </row>
    <row r="168" spans="2:12" ht="12.75">
      <c r="B168" s="145"/>
      <c r="C168" s="145"/>
      <c r="D168" s="145"/>
      <c r="E168" s="145"/>
      <c r="F168" s="145"/>
      <c r="G168" s="145"/>
      <c r="H168" s="145"/>
      <c r="I168" s="145"/>
      <c r="J168" s="145"/>
      <c r="K168" s="145"/>
      <c r="L168" s="145"/>
    </row>
    <row r="169" spans="2:12" ht="12.75">
      <c r="B169" s="145"/>
      <c r="C169" s="145"/>
      <c r="D169" s="145"/>
      <c r="E169" s="145"/>
      <c r="F169" s="145"/>
      <c r="G169" s="145"/>
      <c r="H169" s="145"/>
      <c r="I169" s="145"/>
      <c r="J169" s="145"/>
      <c r="K169" s="145"/>
      <c r="L169" s="145"/>
    </row>
    <row r="170" spans="2:12" ht="12.75">
      <c r="B170" s="145"/>
      <c r="C170" s="145"/>
      <c r="D170" s="145"/>
      <c r="E170" s="145"/>
      <c r="F170" s="145"/>
      <c r="G170" s="145"/>
      <c r="H170" s="145"/>
      <c r="I170" s="145"/>
      <c r="J170" s="145"/>
      <c r="K170" s="145"/>
      <c r="L170" s="145"/>
    </row>
    <row r="171" spans="2:12" ht="12.75">
      <c r="B171" s="145"/>
      <c r="C171" s="145"/>
      <c r="D171" s="145"/>
      <c r="E171" s="145"/>
      <c r="F171" s="145"/>
      <c r="G171" s="145"/>
      <c r="H171" s="145"/>
      <c r="I171" s="145"/>
      <c r="J171" s="145"/>
      <c r="K171" s="145"/>
      <c r="L171" s="145"/>
    </row>
    <row r="172" spans="2:12" ht="12.75">
      <c r="B172" s="145"/>
      <c r="C172" s="145"/>
      <c r="D172" s="145"/>
      <c r="E172" s="145"/>
      <c r="F172" s="145"/>
      <c r="G172" s="145"/>
      <c r="H172" s="145"/>
      <c r="I172" s="145"/>
      <c r="J172" s="145"/>
      <c r="K172" s="145"/>
      <c r="L172" s="145"/>
    </row>
    <row r="173" spans="2:12" ht="12.75">
      <c r="B173" s="145"/>
      <c r="C173" s="145"/>
      <c r="D173" s="145"/>
      <c r="E173" s="145"/>
      <c r="F173" s="145"/>
      <c r="G173" s="145"/>
      <c r="H173" s="145"/>
      <c r="I173" s="145"/>
      <c r="J173" s="145"/>
      <c r="K173" s="145"/>
      <c r="L173" s="145"/>
    </row>
    <row r="174" spans="2:12" ht="12.75">
      <c r="B174" s="145"/>
      <c r="C174" s="145"/>
      <c r="D174" s="145"/>
      <c r="E174" s="145"/>
      <c r="F174" s="145"/>
      <c r="G174" s="145"/>
      <c r="H174" s="145"/>
      <c r="I174" s="145"/>
      <c r="J174" s="145"/>
      <c r="K174" s="145"/>
      <c r="L174" s="145"/>
    </row>
    <row r="175" spans="2:12" ht="12.75">
      <c r="B175" s="145"/>
      <c r="C175" s="145"/>
      <c r="D175" s="145"/>
      <c r="E175" s="145"/>
      <c r="F175" s="145"/>
      <c r="G175" s="145"/>
      <c r="H175" s="145"/>
      <c r="I175" s="145"/>
      <c r="J175" s="145"/>
      <c r="K175" s="145"/>
      <c r="L175" s="145"/>
    </row>
    <row r="176" spans="2:12" ht="12.75">
      <c r="B176" s="145"/>
      <c r="C176" s="145"/>
      <c r="D176" s="145"/>
      <c r="E176" s="145"/>
      <c r="F176" s="145"/>
      <c r="G176" s="145"/>
      <c r="H176" s="145"/>
      <c r="I176" s="145"/>
      <c r="J176" s="145"/>
      <c r="K176" s="145"/>
      <c r="L176" s="145"/>
    </row>
    <row r="177" spans="2:12" ht="12.75">
      <c r="B177" s="145"/>
      <c r="C177" s="145"/>
      <c r="D177" s="145"/>
      <c r="E177" s="145"/>
      <c r="F177" s="145"/>
      <c r="G177" s="145"/>
      <c r="H177" s="145"/>
      <c r="I177" s="145"/>
      <c r="J177" s="145"/>
      <c r="K177" s="145"/>
      <c r="L177" s="145"/>
    </row>
    <row r="178" spans="2:12" ht="12.75">
      <c r="B178" s="145"/>
      <c r="C178" s="145"/>
      <c r="D178" s="145"/>
      <c r="E178" s="145"/>
      <c r="F178" s="145"/>
      <c r="G178" s="145"/>
      <c r="H178" s="145"/>
      <c r="I178" s="145"/>
      <c r="J178" s="145"/>
      <c r="K178" s="145"/>
      <c r="L178" s="145"/>
    </row>
    <row r="179" spans="2:12" ht="12.75">
      <c r="B179" s="145"/>
      <c r="C179" s="145"/>
      <c r="D179" s="145"/>
      <c r="E179" s="145"/>
      <c r="F179" s="145"/>
      <c r="G179" s="145"/>
      <c r="H179" s="145"/>
      <c r="I179" s="145"/>
      <c r="J179" s="145"/>
      <c r="K179" s="145"/>
      <c r="L179" s="145"/>
    </row>
    <row r="180" spans="2:12" ht="12.75">
      <c r="B180" s="145"/>
      <c r="C180" s="145"/>
      <c r="D180" s="145"/>
      <c r="E180" s="145"/>
      <c r="F180" s="145"/>
      <c r="G180" s="145"/>
      <c r="H180" s="145"/>
      <c r="I180" s="145"/>
      <c r="J180" s="145"/>
      <c r="K180" s="145"/>
      <c r="L180" s="145"/>
    </row>
    <row r="181" spans="2:12" ht="14.25" customHeight="1">
      <c r="B181" s="145"/>
      <c r="C181" s="145"/>
      <c r="D181" s="145"/>
      <c r="E181" s="145"/>
      <c r="F181" s="145"/>
      <c r="G181" s="145"/>
      <c r="H181" s="145"/>
      <c r="I181" s="145"/>
      <c r="J181" s="145"/>
      <c r="K181" s="145"/>
      <c r="L181" s="145"/>
    </row>
    <row r="182" spans="2:12" ht="12.75" customHeight="1">
      <c r="B182" s="145"/>
      <c r="C182" s="145"/>
      <c r="D182" s="145"/>
      <c r="E182" s="145"/>
      <c r="F182" s="145"/>
      <c r="G182" s="145"/>
      <c r="H182" s="145"/>
      <c r="I182" s="145"/>
      <c r="J182" s="145"/>
      <c r="K182" s="145"/>
      <c r="L182" s="145"/>
    </row>
    <row r="183" spans="2:12" ht="12.75" customHeight="1">
      <c r="B183" s="145"/>
      <c r="C183" s="145"/>
      <c r="D183" s="145"/>
      <c r="E183" s="145"/>
      <c r="F183" s="145"/>
      <c r="G183" s="145"/>
      <c r="H183" s="145"/>
      <c r="I183" s="145"/>
      <c r="J183" s="145"/>
      <c r="K183" s="145"/>
      <c r="L183" s="145"/>
    </row>
    <row r="184" spans="2:12" ht="12.75" customHeight="1">
      <c r="B184" s="145"/>
      <c r="C184" s="145"/>
      <c r="D184" s="145"/>
      <c r="E184" s="145"/>
      <c r="F184" s="145"/>
      <c r="G184" s="145"/>
      <c r="H184" s="145"/>
      <c r="I184" s="145"/>
      <c r="J184" s="145"/>
      <c r="K184" s="145"/>
      <c r="L184" s="145"/>
    </row>
    <row r="185" spans="2:12" ht="12.75" customHeight="1">
      <c r="B185" s="145"/>
      <c r="C185" s="145"/>
      <c r="D185" s="145"/>
      <c r="E185" s="145"/>
      <c r="F185" s="145"/>
      <c r="G185" s="145"/>
      <c r="H185" s="145"/>
      <c r="I185" s="145"/>
      <c r="J185" s="145"/>
      <c r="K185" s="145"/>
      <c r="L185" s="145"/>
    </row>
    <row r="186" spans="2:12" ht="12.75" customHeight="1">
      <c r="B186" s="145"/>
      <c r="C186" s="145"/>
      <c r="D186" s="145"/>
      <c r="E186" s="145"/>
      <c r="F186" s="145"/>
      <c r="G186" s="145"/>
      <c r="H186" s="145"/>
      <c r="I186" s="145"/>
      <c r="J186" s="145"/>
      <c r="K186" s="145"/>
      <c r="L186" s="145"/>
    </row>
    <row r="187" spans="2:12" ht="12.75" customHeight="1">
      <c r="B187" s="145"/>
      <c r="C187" s="145"/>
      <c r="D187" s="145"/>
      <c r="E187" s="145"/>
      <c r="F187" s="145"/>
      <c r="G187" s="145"/>
      <c r="H187" s="145"/>
      <c r="I187" s="145"/>
      <c r="J187" s="145"/>
      <c r="K187" s="145"/>
      <c r="L187" s="145"/>
    </row>
    <row r="188" spans="2:12" ht="12.75" customHeight="1">
      <c r="B188" s="145"/>
      <c r="C188" s="145"/>
      <c r="D188" s="145"/>
      <c r="E188" s="145"/>
      <c r="F188" s="145"/>
      <c r="G188" s="145"/>
      <c r="H188" s="145"/>
      <c r="I188" s="145"/>
      <c r="J188" s="145"/>
      <c r="K188" s="145"/>
      <c r="L188" s="145"/>
    </row>
    <row r="189" spans="2:12" ht="12.75" customHeight="1">
      <c r="B189" s="145"/>
      <c r="C189" s="145"/>
      <c r="D189" s="145"/>
      <c r="E189" s="145"/>
      <c r="F189" s="145"/>
      <c r="G189" s="145"/>
      <c r="H189" s="145"/>
      <c r="I189" s="145"/>
      <c r="J189" s="145"/>
      <c r="K189" s="145"/>
      <c r="L189" s="145"/>
    </row>
    <row r="190" spans="2:12" ht="12.75" customHeight="1">
      <c r="B190" s="145"/>
      <c r="C190" s="145"/>
      <c r="D190" s="145"/>
      <c r="E190" s="145"/>
      <c r="F190" s="145"/>
      <c r="G190" s="145"/>
      <c r="H190" s="145"/>
      <c r="I190" s="145"/>
      <c r="J190" s="145"/>
      <c r="K190" s="145"/>
      <c r="L190" s="145"/>
    </row>
    <row r="191" spans="2:12" ht="12.75" customHeight="1">
      <c r="B191" s="145"/>
      <c r="C191" s="145"/>
      <c r="D191" s="145"/>
      <c r="E191" s="145"/>
      <c r="F191" s="145"/>
      <c r="G191" s="145"/>
      <c r="H191" s="145"/>
      <c r="I191" s="145"/>
      <c r="J191" s="145"/>
      <c r="K191" s="145"/>
      <c r="L191" s="145"/>
    </row>
    <row r="192" spans="2:12" ht="12.75" customHeight="1">
      <c r="B192" s="145"/>
      <c r="C192" s="145"/>
      <c r="D192" s="145"/>
      <c r="E192" s="145"/>
      <c r="F192" s="145"/>
      <c r="G192" s="145"/>
      <c r="H192" s="145"/>
      <c r="I192" s="145"/>
      <c r="J192" s="145"/>
      <c r="K192" s="145"/>
      <c r="L192" s="145"/>
    </row>
    <row r="193" spans="2:12" ht="12.75" customHeight="1">
      <c r="B193" s="145"/>
      <c r="C193" s="145"/>
      <c r="D193" s="145"/>
      <c r="E193" s="145"/>
      <c r="F193" s="145"/>
      <c r="G193" s="145"/>
      <c r="H193" s="145"/>
      <c r="I193" s="145"/>
      <c r="J193" s="145"/>
      <c r="K193" s="145"/>
      <c r="L193" s="145"/>
    </row>
    <row r="194" spans="2:12" ht="12.75" customHeight="1">
      <c r="B194" s="145"/>
      <c r="C194" s="145"/>
      <c r="D194" s="145"/>
      <c r="E194" s="145"/>
      <c r="F194" s="145"/>
      <c r="G194" s="145"/>
      <c r="H194" s="145"/>
      <c r="I194" s="145"/>
      <c r="J194" s="145"/>
      <c r="K194" s="145"/>
      <c r="L194" s="145"/>
    </row>
    <row r="195" spans="2:12" ht="12.75" customHeight="1">
      <c r="B195" s="145"/>
      <c r="C195" s="145"/>
      <c r="D195" s="145"/>
      <c r="E195" s="145"/>
      <c r="F195" s="145"/>
      <c r="G195" s="145"/>
      <c r="H195" s="145"/>
      <c r="I195" s="145"/>
      <c r="J195" s="145"/>
      <c r="K195" s="145"/>
      <c r="L195" s="145"/>
    </row>
    <row r="196" spans="2:12" ht="12.75" customHeight="1">
      <c r="B196" s="145"/>
      <c r="C196" s="145"/>
      <c r="D196" s="145"/>
      <c r="E196" s="145"/>
      <c r="F196" s="145"/>
      <c r="G196" s="145"/>
      <c r="H196" s="145"/>
      <c r="I196" s="145"/>
      <c r="J196" s="145"/>
      <c r="K196" s="145"/>
      <c r="L196" s="145"/>
    </row>
    <row r="197" spans="2:12" ht="12.75">
      <c r="B197" s="145"/>
      <c r="C197" s="145"/>
      <c r="D197" s="145"/>
      <c r="E197" s="145"/>
      <c r="F197" s="145"/>
      <c r="G197" s="145"/>
      <c r="H197" s="145"/>
      <c r="I197" s="145"/>
      <c r="J197" s="145"/>
      <c r="K197" s="145"/>
      <c r="L197" s="145"/>
    </row>
    <row r="198" spans="2:12" ht="12.75">
      <c r="B198" s="145"/>
      <c r="C198" s="145"/>
      <c r="D198" s="145"/>
      <c r="E198" s="145"/>
      <c r="F198" s="145"/>
      <c r="G198" s="145"/>
      <c r="H198" s="145"/>
      <c r="I198" s="145"/>
      <c r="J198" s="145"/>
      <c r="K198" s="145"/>
      <c r="L198" s="145"/>
    </row>
    <row r="199" spans="2:12" ht="12.75">
      <c r="B199" s="145"/>
      <c r="C199" s="145"/>
      <c r="D199" s="145"/>
      <c r="E199" s="145"/>
      <c r="F199" s="145"/>
      <c r="G199" s="145"/>
      <c r="H199" s="145"/>
      <c r="I199" s="145"/>
      <c r="J199" s="145"/>
      <c r="K199" s="145"/>
      <c r="L199" s="145"/>
    </row>
    <row r="200" spans="2:12" ht="12.75">
      <c r="B200" s="145"/>
      <c r="C200" s="145"/>
      <c r="D200" s="145"/>
      <c r="E200" s="145"/>
      <c r="F200" s="145"/>
      <c r="G200" s="145"/>
      <c r="H200" s="145"/>
      <c r="I200" s="145"/>
      <c r="J200" s="145"/>
      <c r="K200" s="145"/>
      <c r="L200" s="145"/>
    </row>
    <row r="201" spans="2:12" ht="12.75">
      <c r="B201" s="145"/>
      <c r="C201" s="145"/>
      <c r="D201" s="145"/>
      <c r="E201" s="145"/>
      <c r="F201" s="145"/>
      <c r="G201" s="145"/>
      <c r="H201" s="145"/>
      <c r="I201" s="145"/>
      <c r="J201" s="145"/>
      <c r="K201" s="145"/>
      <c r="L201" s="145"/>
    </row>
    <row r="202" spans="2:12" ht="12.75">
      <c r="B202" s="145"/>
      <c r="C202" s="145"/>
      <c r="D202" s="145"/>
      <c r="E202" s="145"/>
      <c r="F202" s="145"/>
      <c r="G202" s="145"/>
      <c r="H202" s="145"/>
      <c r="I202" s="145"/>
      <c r="J202" s="145"/>
      <c r="K202" s="145"/>
      <c r="L202" s="145"/>
    </row>
    <row r="203" spans="2:12" ht="12.75">
      <c r="B203" s="145"/>
      <c r="C203" s="145"/>
      <c r="D203" s="145"/>
      <c r="E203" s="145"/>
      <c r="F203" s="145"/>
      <c r="G203" s="145"/>
      <c r="H203" s="145"/>
      <c r="I203" s="145"/>
      <c r="J203" s="145"/>
      <c r="K203" s="145"/>
      <c r="L203" s="145"/>
    </row>
    <row r="204" spans="2:12" ht="12.75">
      <c r="B204" s="145"/>
      <c r="C204" s="145"/>
      <c r="D204" s="145"/>
      <c r="E204" s="145"/>
      <c r="F204" s="145"/>
      <c r="G204" s="145"/>
      <c r="H204" s="145"/>
      <c r="I204" s="145"/>
      <c r="J204" s="145"/>
      <c r="K204" s="145"/>
      <c r="L204" s="145"/>
    </row>
    <row r="205" spans="2:12" ht="12.75">
      <c r="B205" s="145"/>
      <c r="C205" s="145"/>
      <c r="D205" s="145"/>
      <c r="E205" s="145"/>
      <c r="F205" s="145"/>
      <c r="G205" s="145"/>
      <c r="H205" s="145"/>
      <c r="I205" s="145"/>
      <c r="J205" s="145"/>
      <c r="K205" s="145"/>
      <c r="L205" s="145"/>
    </row>
    <row r="206" spans="2:12" ht="12.75">
      <c r="B206" s="145"/>
      <c r="C206" s="145"/>
      <c r="D206" s="145"/>
      <c r="E206" s="145"/>
      <c r="F206" s="145"/>
      <c r="G206" s="145"/>
      <c r="H206" s="145"/>
      <c r="I206" s="145"/>
      <c r="J206" s="145"/>
      <c r="K206" s="145"/>
      <c r="L206" s="145"/>
    </row>
    <row r="207" spans="2:12" ht="12.75">
      <c r="B207" s="145"/>
      <c r="C207" s="145"/>
      <c r="D207" s="145"/>
      <c r="E207" s="145"/>
      <c r="F207" s="145"/>
      <c r="G207" s="145"/>
      <c r="H207" s="145"/>
      <c r="I207" s="145"/>
      <c r="J207" s="145"/>
      <c r="K207" s="145"/>
      <c r="L207" s="145"/>
    </row>
    <row r="208" spans="2:12" ht="12.75">
      <c r="B208" s="145"/>
      <c r="C208" s="145"/>
      <c r="D208" s="145"/>
      <c r="E208" s="145"/>
      <c r="F208" s="145"/>
      <c r="G208" s="145"/>
      <c r="H208" s="145"/>
      <c r="I208" s="145"/>
      <c r="J208" s="145"/>
      <c r="K208" s="145"/>
      <c r="L208" s="145"/>
    </row>
    <row r="209" spans="2:12" ht="12.75">
      <c r="B209" s="145"/>
      <c r="C209" s="145"/>
      <c r="D209" s="145"/>
      <c r="E209" s="145"/>
      <c r="F209" s="145"/>
      <c r="G209" s="145"/>
      <c r="H209" s="145"/>
      <c r="I209" s="145"/>
      <c r="J209" s="145"/>
      <c r="K209" s="145"/>
      <c r="L209" s="145"/>
    </row>
    <row r="210" spans="2:12" ht="12.75">
      <c r="B210" s="145"/>
      <c r="C210" s="145"/>
      <c r="D210" s="145"/>
      <c r="E210" s="145"/>
      <c r="F210" s="145"/>
      <c r="G210" s="145"/>
      <c r="H210" s="145"/>
      <c r="I210" s="145"/>
      <c r="J210" s="145"/>
      <c r="K210" s="145"/>
      <c r="L210" s="145"/>
    </row>
    <row r="211" spans="2:12" ht="12.75">
      <c r="B211" s="145"/>
      <c r="C211" s="145"/>
      <c r="D211" s="145"/>
      <c r="E211" s="145"/>
      <c r="F211" s="145"/>
      <c r="G211" s="145"/>
      <c r="H211" s="145"/>
      <c r="I211" s="145"/>
      <c r="J211" s="145"/>
      <c r="K211" s="145"/>
      <c r="L211" s="145"/>
    </row>
    <row r="212" spans="2:12" ht="12.75">
      <c r="B212" s="145"/>
      <c r="C212" s="145"/>
      <c r="D212" s="145"/>
      <c r="E212" s="145"/>
      <c r="F212" s="145"/>
      <c r="G212" s="145"/>
      <c r="H212" s="145"/>
      <c r="I212" s="145"/>
      <c r="J212" s="145"/>
      <c r="K212" s="145"/>
      <c r="L212" s="145"/>
    </row>
    <row r="213" spans="2:12" ht="12.75">
      <c r="B213" s="145"/>
      <c r="C213" s="145"/>
      <c r="D213" s="145"/>
      <c r="E213" s="145"/>
      <c r="F213" s="145"/>
      <c r="G213" s="145"/>
      <c r="H213" s="145"/>
      <c r="I213" s="145"/>
      <c r="J213" s="145"/>
      <c r="K213" s="145"/>
      <c r="L213" s="145"/>
    </row>
    <row r="214" spans="2:12" ht="12.75">
      <c r="B214" s="145"/>
      <c r="C214" s="145"/>
      <c r="D214" s="145"/>
      <c r="E214" s="145"/>
      <c r="F214" s="145"/>
      <c r="G214" s="145"/>
      <c r="H214" s="145"/>
      <c r="I214" s="145"/>
      <c r="J214" s="145"/>
      <c r="K214" s="145"/>
      <c r="L214" s="145"/>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S87"/>
  <sheetViews>
    <sheetView zoomScale="75" zoomScaleNormal="75" workbookViewId="0" topLeftCell="A1">
      <selection activeCell="G13" sqref="G13"/>
    </sheetView>
  </sheetViews>
  <sheetFormatPr defaultColWidth="9.140625" defaultRowHeight="12.75"/>
  <cols>
    <col min="1" max="1" width="6.28125" style="0" customWidth="1"/>
    <col min="2" max="2" width="12.421875" style="0" bestFit="1" customWidth="1"/>
    <col min="3" max="3" width="33.57421875" style="0" customWidth="1"/>
    <col min="4" max="4" width="25.8515625" style="0" customWidth="1"/>
    <col min="5" max="7" width="15.28125" style="0" customWidth="1"/>
    <col min="8" max="8" width="3.7109375" style="0" customWidth="1"/>
    <col min="9" max="12" width="15.28125" style="0" customWidth="1"/>
    <col min="13" max="13" width="3.8515625" style="0" customWidth="1"/>
    <col min="14" max="17" width="15.28125" style="0" customWidth="1"/>
    <col min="18" max="18" width="14.421875" style="0" customWidth="1"/>
    <col min="20" max="20" width="13.57421875" style="0" customWidth="1"/>
    <col min="21" max="21" width="10.421875" style="0" bestFit="1" customWidth="1"/>
  </cols>
  <sheetData>
    <row r="2" spans="2:10" s="3" customFormat="1" ht="21">
      <c r="B2" s="19" t="s">
        <v>172</v>
      </c>
      <c r="I2" s="64" t="s">
        <v>127</v>
      </c>
      <c r="J2" s="65">
        <v>2017</v>
      </c>
    </row>
    <row r="3" spans="2:12" s="3" customFormat="1" ht="54" customHeight="1">
      <c r="B3" s="181" t="s">
        <v>137</v>
      </c>
      <c r="C3" s="181"/>
      <c r="D3" s="181"/>
      <c r="E3" s="181"/>
      <c r="F3" s="181"/>
      <c r="G3" s="181"/>
      <c r="H3" s="181"/>
      <c r="I3" s="181"/>
      <c r="J3" s="181"/>
      <c r="K3" s="181"/>
      <c r="L3" s="181"/>
    </row>
    <row r="4" spans="2:7" s="3" customFormat="1" ht="18.75" customHeight="1">
      <c r="B4" s="4"/>
      <c r="C4" s="4"/>
      <c r="D4" s="4"/>
      <c r="E4" s="4"/>
      <c r="F4" s="4"/>
      <c r="G4" s="4"/>
    </row>
    <row r="5" spans="2:18" s="3" customFormat="1" ht="15" customHeight="1">
      <c r="B5" s="55"/>
      <c r="C5" s="55"/>
      <c r="D5" s="55"/>
      <c r="E5" s="55" t="s">
        <v>61</v>
      </c>
      <c r="F5" s="55" t="s">
        <v>62</v>
      </c>
      <c r="G5" s="55" t="s">
        <v>108</v>
      </c>
      <c r="H5" s="55"/>
      <c r="I5" s="55"/>
      <c r="J5" s="55"/>
      <c r="K5" s="55"/>
      <c r="L5" s="55"/>
      <c r="M5" s="55"/>
      <c r="N5" s="55"/>
      <c r="O5" s="55"/>
      <c r="P5" s="55"/>
      <c r="Q5" s="55"/>
      <c r="R5" s="55"/>
    </row>
    <row r="6" spans="2:18" s="3" customFormat="1" ht="57" customHeight="1">
      <c r="B6" s="5" t="s">
        <v>67</v>
      </c>
      <c r="C6" s="5"/>
      <c r="D6" s="5"/>
      <c r="E6" s="49" t="s">
        <v>101</v>
      </c>
      <c r="F6" s="6" t="s">
        <v>129</v>
      </c>
      <c r="G6" s="6" t="s">
        <v>130</v>
      </c>
      <c r="I6"/>
      <c r="J6"/>
      <c r="K6"/>
      <c r="L6"/>
      <c r="M6"/>
      <c r="N6"/>
      <c r="O6"/>
      <c r="P6"/>
      <c r="Q6"/>
      <c r="R6"/>
    </row>
    <row r="7" spans="9:18" s="3" customFormat="1" ht="13.5">
      <c r="I7"/>
      <c r="J7"/>
      <c r="K7"/>
      <c r="L7"/>
      <c r="M7"/>
      <c r="N7"/>
      <c r="O7"/>
      <c r="P7"/>
      <c r="Q7"/>
      <c r="R7"/>
    </row>
    <row r="8" spans="1:18" s="3" customFormat="1" ht="13.5">
      <c r="A8" s="3">
        <v>1</v>
      </c>
      <c r="B8" s="3" t="s">
        <v>68</v>
      </c>
      <c r="E8" s="3">
        <f>+E56</f>
        <v>1042800</v>
      </c>
      <c r="F8" s="13">
        <f>E8</f>
        <v>1042800</v>
      </c>
      <c r="G8" s="178">
        <v>326800</v>
      </c>
      <c r="I8"/>
      <c r="J8"/>
      <c r="K8"/>
      <c r="L8"/>
      <c r="M8"/>
      <c r="N8"/>
      <c r="O8"/>
      <c r="P8"/>
      <c r="Q8"/>
      <c r="R8"/>
    </row>
    <row r="9" spans="1:18" s="3" customFormat="1" ht="13.5">
      <c r="A9" s="3">
        <f>+A8+1</f>
        <v>2</v>
      </c>
      <c r="B9" s="3" t="s">
        <v>69</v>
      </c>
      <c r="F9" s="3">
        <f>+F8-E8</f>
        <v>0</v>
      </c>
      <c r="G9" s="3">
        <f>+G8-F8</f>
        <v>-716000</v>
      </c>
      <c r="I9"/>
      <c r="J9"/>
      <c r="K9"/>
      <c r="L9"/>
      <c r="M9"/>
      <c r="N9"/>
      <c r="O9"/>
      <c r="P9"/>
      <c r="Q9"/>
      <c r="R9"/>
    </row>
    <row r="10" spans="1:18" s="3" customFormat="1" ht="13.5">
      <c r="A10" s="3">
        <f aca="true" t="shared" si="0" ref="A10:A73">+A9+1</f>
        <v>3</v>
      </c>
      <c r="I10"/>
      <c r="J10"/>
      <c r="K10"/>
      <c r="L10"/>
      <c r="M10"/>
      <c r="N10"/>
      <c r="O10"/>
      <c r="P10"/>
      <c r="Q10"/>
      <c r="R10"/>
    </row>
    <row r="11" spans="1:18" s="3" customFormat="1" ht="13.5">
      <c r="A11" s="3">
        <f t="shared" si="0"/>
        <v>4</v>
      </c>
      <c r="C11"/>
      <c r="D11"/>
      <c r="I11"/>
      <c r="J11"/>
      <c r="K11"/>
      <c r="L11"/>
      <c r="M11"/>
      <c r="N11"/>
      <c r="O11"/>
      <c r="P11"/>
      <c r="Q11"/>
      <c r="R11"/>
    </row>
    <row r="12" spans="1:18" s="3" customFormat="1" ht="13.5">
      <c r="A12" s="3">
        <f t="shared" si="0"/>
        <v>5</v>
      </c>
      <c r="B12" s="3" t="s">
        <v>132</v>
      </c>
      <c r="E12" s="3">
        <f>+E62+E71+E87</f>
        <v>14626133</v>
      </c>
      <c r="F12" s="13">
        <f>+E12</f>
        <v>14626133</v>
      </c>
      <c r="G12" s="178">
        <v>17149784</v>
      </c>
      <c r="I12"/>
      <c r="J12"/>
      <c r="K12"/>
      <c r="L12"/>
      <c r="M12"/>
      <c r="N12"/>
      <c r="O12"/>
      <c r="P12"/>
      <c r="Q12"/>
      <c r="R12"/>
    </row>
    <row r="13" spans="1:18" s="3" customFormat="1" ht="13.5">
      <c r="A13" s="3">
        <f t="shared" si="0"/>
        <v>6</v>
      </c>
      <c r="B13" s="3" t="s">
        <v>131</v>
      </c>
      <c r="F13" s="3">
        <f>+F12-E12</f>
        <v>0</v>
      </c>
      <c r="G13" s="3">
        <f>+G12-F12</f>
        <v>2523651</v>
      </c>
      <c r="I13"/>
      <c r="J13"/>
      <c r="K13"/>
      <c r="L13"/>
      <c r="M13"/>
      <c r="N13"/>
      <c r="O13"/>
      <c r="P13"/>
      <c r="Q13"/>
      <c r="R13"/>
    </row>
    <row r="14" spans="1:18" s="3" customFormat="1" ht="13.5">
      <c r="A14" s="3">
        <f t="shared" si="0"/>
        <v>7</v>
      </c>
      <c r="I14"/>
      <c r="J14"/>
      <c r="K14"/>
      <c r="L14"/>
      <c r="M14"/>
      <c r="N14"/>
      <c r="O14"/>
      <c r="P14"/>
      <c r="Q14"/>
      <c r="R14"/>
    </row>
    <row r="15" spans="1:18" s="3" customFormat="1" ht="27" customHeight="1">
      <c r="A15" s="3">
        <f t="shared" si="0"/>
        <v>8</v>
      </c>
      <c r="B15" s="3" t="s">
        <v>133</v>
      </c>
      <c r="E15" s="54" t="s">
        <v>107</v>
      </c>
      <c r="F15" s="54" t="s">
        <v>134</v>
      </c>
      <c r="I15"/>
      <c r="J15"/>
      <c r="K15"/>
      <c r="L15"/>
      <c r="M15"/>
      <c r="N15"/>
      <c r="O15"/>
      <c r="P15"/>
      <c r="Q15"/>
      <c r="R15"/>
    </row>
    <row r="16" spans="1:18" s="3" customFormat="1" ht="13.5">
      <c r="A16" s="3">
        <f t="shared" si="0"/>
        <v>9</v>
      </c>
      <c r="B16" s="3" t="s">
        <v>110</v>
      </c>
      <c r="E16" s="3">
        <f>+E62</f>
        <v>0</v>
      </c>
      <c r="F16" s="8">
        <f>IF(ISERROR(+E16/E$19),0,E16/E$19)</f>
        <v>0</v>
      </c>
      <c r="G16" s="8"/>
      <c r="I16"/>
      <c r="J16"/>
      <c r="K16"/>
      <c r="L16"/>
      <c r="M16"/>
      <c r="N16"/>
      <c r="O16"/>
      <c r="P16"/>
      <c r="Q16"/>
      <c r="R16"/>
    </row>
    <row r="17" spans="1:18" s="3" customFormat="1" ht="13.5">
      <c r="A17" s="3">
        <f t="shared" si="0"/>
        <v>10</v>
      </c>
      <c r="B17" s="3" t="s">
        <v>111</v>
      </c>
      <c r="E17" s="3">
        <f>+E67</f>
        <v>12379993</v>
      </c>
      <c r="F17" s="8">
        <f>IF(ISERROR(+E17/E$19),0,E17/E$19)</f>
        <v>0.9979644094090846</v>
      </c>
      <c r="G17" s="8"/>
      <c r="I17"/>
      <c r="J17"/>
      <c r="K17"/>
      <c r="L17"/>
      <c r="M17"/>
      <c r="N17"/>
      <c r="O17"/>
      <c r="P17"/>
      <c r="Q17"/>
      <c r="R17"/>
    </row>
    <row r="18" spans="1:18" s="3" customFormat="1" ht="13.5">
      <c r="A18" s="3">
        <f t="shared" si="0"/>
        <v>11</v>
      </c>
      <c r="B18" s="3" t="s">
        <v>112</v>
      </c>
      <c r="E18" s="3">
        <f>+E77</f>
        <v>25252</v>
      </c>
      <c r="F18" s="8">
        <f>IF(ISERROR(+E18/E$19),0,E18/E$19)</f>
        <v>0.002035590590915375</v>
      </c>
      <c r="G18" s="8"/>
      <c r="I18"/>
      <c r="J18"/>
      <c r="K18"/>
      <c r="L18"/>
      <c r="M18"/>
      <c r="N18"/>
      <c r="O18"/>
      <c r="P18"/>
      <c r="Q18"/>
      <c r="R18"/>
    </row>
    <row r="19" spans="1:18" s="3" customFormat="1" ht="13.5">
      <c r="A19" s="3">
        <f t="shared" si="0"/>
        <v>12</v>
      </c>
      <c r="B19" s="9" t="s">
        <v>3</v>
      </c>
      <c r="C19" s="9"/>
      <c r="D19" s="9"/>
      <c r="E19" s="9">
        <f>+E16+E17+E18</f>
        <v>12405245</v>
      </c>
      <c r="F19" s="10">
        <f>SUM(F16:F18)</f>
        <v>1</v>
      </c>
      <c r="G19" s="10"/>
      <c r="I19"/>
      <c r="J19"/>
      <c r="K19"/>
      <c r="L19"/>
      <c r="M19"/>
      <c r="N19"/>
      <c r="O19"/>
      <c r="P19"/>
      <c r="Q19"/>
      <c r="R19"/>
    </row>
    <row r="20" spans="1:18" s="3" customFormat="1" ht="13.5">
      <c r="A20" s="3">
        <f t="shared" si="0"/>
        <v>13</v>
      </c>
      <c r="I20" s="37"/>
      <c r="J20"/>
      <c r="K20"/>
      <c r="L20"/>
      <c r="M20"/>
      <c r="N20"/>
      <c r="O20"/>
      <c r="P20"/>
      <c r="Q20"/>
      <c r="R20"/>
    </row>
    <row r="21" spans="1:18" s="3" customFormat="1" ht="13.5">
      <c r="A21" s="3">
        <f t="shared" si="0"/>
        <v>14</v>
      </c>
      <c r="B21" s="3" t="s">
        <v>113</v>
      </c>
      <c r="F21" s="3">
        <f>+F$13*F16</f>
        <v>0</v>
      </c>
      <c r="G21" s="3">
        <f>+G$13*F16</f>
        <v>0</v>
      </c>
      <c r="I21"/>
      <c r="J21"/>
      <c r="K21"/>
      <c r="L21"/>
      <c r="M21"/>
      <c r="N21"/>
      <c r="O21"/>
      <c r="P21"/>
      <c r="Q21"/>
      <c r="R21"/>
    </row>
    <row r="22" spans="1:18" s="3" customFormat="1" ht="13.5">
      <c r="A22" s="3">
        <f t="shared" si="0"/>
        <v>15</v>
      </c>
      <c r="B22" s="3" t="s">
        <v>103</v>
      </c>
      <c r="F22" s="3">
        <f>+F$13*F17</f>
        <v>0</v>
      </c>
      <c r="G22" s="3">
        <f>+G$13*F17</f>
        <v>2518513.8797696456</v>
      </c>
      <c r="I22"/>
      <c r="J22"/>
      <c r="K22"/>
      <c r="L22"/>
      <c r="M22"/>
      <c r="N22"/>
      <c r="O22"/>
      <c r="P22"/>
      <c r="Q22"/>
      <c r="R22"/>
    </row>
    <row r="23" spans="1:18" s="3" customFormat="1" ht="13.5">
      <c r="A23" s="3">
        <f t="shared" si="0"/>
        <v>16</v>
      </c>
      <c r="B23" s="3" t="s">
        <v>104</v>
      </c>
      <c r="F23" s="3">
        <f>+F$13*F18</f>
        <v>0</v>
      </c>
      <c r="G23" s="3">
        <f>+G$13*F18</f>
        <v>5137.120230354178</v>
      </c>
      <c r="I23"/>
      <c r="J23"/>
      <c r="K23"/>
      <c r="L23"/>
      <c r="M23"/>
      <c r="N23"/>
      <c r="O23"/>
      <c r="P23"/>
      <c r="Q23"/>
      <c r="R23"/>
    </row>
    <row r="24" spans="1:18" s="3" customFormat="1" ht="13.5">
      <c r="A24" s="3">
        <f t="shared" si="0"/>
        <v>17</v>
      </c>
      <c r="B24" s="7" t="s">
        <v>3</v>
      </c>
      <c r="C24" s="7"/>
      <c r="D24" s="7"/>
      <c r="E24" s="7"/>
      <c r="F24" s="7">
        <f>+SUM(F21:F23)</f>
        <v>0</v>
      </c>
      <c r="G24" s="7">
        <f>+SUM(G21:G23)</f>
        <v>2523651</v>
      </c>
      <c r="I24"/>
      <c r="J24"/>
      <c r="K24"/>
      <c r="L24"/>
      <c r="M24"/>
      <c r="N24"/>
      <c r="O24"/>
      <c r="P24"/>
      <c r="Q24"/>
      <c r="R24"/>
    </row>
    <row r="25" spans="1:18" s="3" customFormat="1" ht="13.5">
      <c r="A25" s="3">
        <f t="shared" si="0"/>
        <v>18</v>
      </c>
      <c r="B25" s="7"/>
      <c r="C25" s="7"/>
      <c r="D25" s="7"/>
      <c r="E25" s="7"/>
      <c r="F25" s="7"/>
      <c r="G25" s="7"/>
      <c r="I25"/>
      <c r="J25"/>
      <c r="K25"/>
      <c r="L25"/>
      <c r="M25"/>
      <c r="N25"/>
      <c r="O25"/>
      <c r="P25"/>
      <c r="Q25"/>
      <c r="R25"/>
    </row>
    <row r="26" spans="1:18" s="3" customFormat="1" ht="13.5">
      <c r="A26" s="3">
        <f t="shared" si="0"/>
        <v>19</v>
      </c>
      <c r="I26"/>
      <c r="J26"/>
      <c r="K26"/>
      <c r="L26"/>
      <c r="M26"/>
      <c r="N26"/>
      <c r="O26"/>
      <c r="P26"/>
      <c r="Q26"/>
      <c r="R26"/>
    </row>
    <row r="27" spans="1:18" s="3" customFormat="1" ht="55.5" customHeight="1">
      <c r="A27" s="3">
        <f t="shared" si="0"/>
        <v>20</v>
      </c>
      <c r="B27" s="181" t="s">
        <v>136</v>
      </c>
      <c r="C27" s="181"/>
      <c r="D27" s="181"/>
      <c r="E27" s="181"/>
      <c r="F27" s="181"/>
      <c r="G27" s="181"/>
      <c r="H27" s="181"/>
      <c r="I27" s="181"/>
      <c r="J27" s="181"/>
      <c r="K27" s="181"/>
      <c r="L27" s="181"/>
      <c r="M27" s="181"/>
      <c r="N27" s="181"/>
      <c r="O27" s="181"/>
      <c r="P27" s="181"/>
      <c r="Q27" s="181"/>
      <c r="R27" s="181"/>
    </row>
    <row r="28" spans="1:18" s="3" customFormat="1" ht="13.5">
      <c r="A28" s="3">
        <f t="shared" si="0"/>
        <v>21</v>
      </c>
      <c r="I28"/>
      <c r="J28"/>
      <c r="K28"/>
      <c r="L28"/>
      <c r="M28"/>
      <c r="N28"/>
      <c r="O28"/>
      <c r="P28"/>
      <c r="Q28"/>
      <c r="R28"/>
    </row>
    <row r="29" spans="1:18" ht="15">
      <c r="A29" s="3">
        <f t="shared" si="0"/>
        <v>22</v>
      </c>
      <c r="B29" s="55"/>
      <c r="C29" s="55"/>
      <c r="D29" s="55"/>
      <c r="E29" s="16" t="s">
        <v>61</v>
      </c>
      <c r="F29" s="16" t="s">
        <v>62</v>
      </c>
      <c r="G29" s="17" t="s">
        <v>63</v>
      </c>
      <c r="H29" s="16"/>
      <c r="I29" s="16" t="s">
        <v>91</v>
      </c>
      <c r="J29" s="16" t="s">
        <v>92</v>
      </c>
      <c r="K29" s="16" t="s">
        <v>70</v>
      </c>
      <c r="L29" s="16" t="s">
        <v>119</v>
      </c>
      <c r="M29" s="22"/>
      <c r="N29" s="16" t="s">
        <v>72</v>
      </c>
      <c r="O29" s="16" t="s">
        <v>109</v>
      </c>
      <c r="P29" s="16" t="s">
        <v>100</v>
      </c>
      <c r="Q29" s="16" t="s">
        <v>73</v>
      </c>
      <c r="R29" s="16" t="s">
        <v>120</v>
      </c>
    </row>
    <row r="30" spans="1:18" s="3" customFormat="1" ht="13.5">
      <c r="A30" s="3">
        <f t="shared" si="0"/>
        <v>23</v>
      </c>
      <c r="I30"/>
      <c r="J30"/>
      <c r="K30"/>
      <c r="L30"/>
      <c r="M30"/>
      <c r="N30"/>
      <c r="O30"/>
      <c r="P30"/>
      <c r="Q30"/>
      <c r="R30"/>
    </row>
    <row r="31" spans="1:18" s="3" customFormat="1" ht="15.75" customHeight="1">
      <c r="A31" s="3">
        <f t="shared" si="0"/>
        <v>24</v>
      </c>
      <c r="B31" s="29"/>
      <c r="C31" s="7"/>
      <c r="D31" s="7"/>
      <c r="E31" s="29"/>
      <c r="F31" s="7"/>
      <c r="G31" s="30"/>
      <c r="H31" s="30"/>
      <c r="I31" s="182" t="str">
        <f>"December 31, "&amp;J2-1&amp;" Forecast"</f>
        <v>December 31, 2016 Forecast</v>
      </c>
      <c r="J31" s="183"/>
      <c r="K31" s="183"/>
      <c r="L31" s="184"/>
      <c r="M31" s="16"/>
      <c r="N31" s="182" t="str">
        <f>"December 31, "&amp;J2&amp;" Forecast"</f>
        <v>December 31, 2017 Forecast</v>
      </c>
      <c r="O31" s="183"/>
      <c r="P31" s="183"/>
      <c r="Q31" s="183"/>
      <c r="R31" s="184"/>
    </row>
    <row r="32" spans="1:18" s="3" customFormat="1" ht="55.5">
      <c r="A32" s="3">
        <f t="shared" si="0"/>
        <v>25</v>
      </c>
      <c r="B32" s="185" t="s">
        <v>75</v>
      </c>
      <c r="C32" s="186"/>
      <c r="D32" s="186"/>
      <c r="E32" s="23" t="str">
        <f>+E6</f>
        <v>Dec. 31, 2016 Actual Total Company</v>
      </c>
      <c r="F32" s="6" t="s">
        <v>102</v>
      </c>
      <c r="G32" s="24" t="s">
        <v>56</v>
      </c>
      <c r="H32" s="24"/>
      <c r="I32" s="23" t="s">
        <v>54</v>
      </c>
      <c r="J32" s="6" t="s">
        <v>64</v>
      </c>
      <c r="K32" s="6" t="s">
        <v>66</v>
      </c>
      <c r="L32" s="24" t="s">
        <v>59</v>
      </c>
      <c r="M32" s="6"/>
      <c r="N32" s="23" t="s">
        <v>55</v>
      </c>
      <c r="O32" s="6" t="s">
        <v>57</v>
      </c>
      <c r="P32" s="6" t="s">
        <v>66</v>
      </c>
      <c r="Q32" s="6" t="s">
        <v>60</v>
      </c>
      <c r="R32" s="24" t="s">
        <v>59</v>
      </c>
    </row>
    <row r="33" spans="2:18" s="3" customFormat="1" ht="18">
      <c r="B33" s="52"/>
      <c r="C33" s="53"/>
      <c r="D33" s="58" t="s">
        <v>114</v>
      </c>
      <c r="E33" s="57"/>
      <c r="F33" s="21"/>
      <c r="G33" s="56"/>
      <c r="H33" s="56"/>
      <c r="I33" s="57"/>
      <c r="J33" s="21"/>
      <c r="K33" s="21"/>
      <c r="L33" s="56"/>
      <c r="M33" s="21"/>
      <c r="N33" s="57"/>
      <c r="O33" s="21"/>
      <c r="P33" s="21"/>
      <c r="Q33" s="21"/>
      <c r="R33" s="56"/>
    </row>
    <row r="34" spans="1:18" s="3" customFormat="1" ht="13.5">
      <c r="A34" s="3">
        <f>+A32+1</f>
        <v>26</v>
      </c>
      <c r="B34" s="25" t="s">
        <v>1</v>
      </c>
      <c r="D34" s="11" t="str">
        <f>"Line "&amp;A56&amp;""</f>
        <v>Line 48</v>
      </c>
      <c r="E34" s="25">
        <f>+E56</f>
        <v>1042800</v>
      </c>
      <c r="F34" s="3">
        <f>+F56</f>
        <v>1042800</v>
      </c>
      <c r="G34" s="76">
        <f>IF(ISERROR(+F34/E34),0,F34/E34)</f>
        <v>1</v>
      </c>
      <c r="H34" s="26"/>
      <c r="I34" s="25">
        <f>+I56</f>
        <v>1042800</v>
      </c>
      <c r="J34" s="3">
        <f>+J56</f>
        <v>1042800</v>
      </c>
      <c r="K34" s="3">
        <f>+K56</f>
        <v>-23140</v>
      </c>
      <c r="L34" s="26">
        <f>+L56</f>
        <v>1019660</v>
      </c>
      <c r="N34" s="25">
        <f>+N56</f>
        <v>326800</v>
      </c>
      <c r="O34" s="3">
        <f>+O56</f>
        <v>326800</v>
      </c>
      <c r="P34" s="3">
        <f>+P56</f>
        <v>-23140</v>
      </c>
      <c r="Q34" s="3">
        <f>+Q56</f>
        <v>0</v>
      </c>
      <c r="R34" s="26">
        <f>+R56</f>
        <v>303660</v>
      </c>
    </row>
    <row r="35" spans="1:18" s="3" customFormat="1" ht="13.5">
      <c r="A35" s="3">
        <f t="shared" si="0"/>
        <v>27</v>
      </c>
      <c r="B35" s="25"/>
      <c r="E35" s="25"/>
      <c r="G35" s="26"/>
      <c r="H35" s="26"/>
      <c r="I35" s="25"/>
      <c r="L35" s="26"/>
      <c r="N35" s="25"/>
      <c r="R35" s="26"/>
    </row>
    <row r="36" spans="1:18" s="3" customFormat="1" ht="13.5">
      <c r="A36" s="3">
        <f t="shared" si="0"/>
        <v>28</v>
      </c>
      <c r="B36" s="25" t="s">
        <v>58</v>
      </c>
      <c r="D36" s="11" t="str">
        <f>"Line "&amp;A62&amp;""</f>
        <v>Line 54</v>
      </c>
      <c r="E36" s="25">
        <f>+E62</f>
        <v>0</v>
      </c>
      <c r="F36" s="3">
        <f>+F62</f>
        <v>0</v>
      </c>
      <c r="G36" s="76">
        <f>IF(ISERROR(+F36/E36),0,F36/E36)</f>
        <v>0</v>
      </c>
      <c r="H36" s="26"/>
      <c r="I36" s="25">
        <f>+I62</f>
        <v>0</v>
      </c>
      <c r="J36" s="3">
        <f>+J62</f>
        <v>0</v>
      </c>
      <c r="K36" s="3">
        <f>+K62</f>
        <v>0</v>
      </c>
      <c r="L36" s="26">
        <f>+L62</f>
        <v>0</v>
      </c>
      <c r="N36" s="25">
        <f>+N62</f>
        <v>0</v>
      </c>
      <c r="O36" s="3">
        <f>+O62</f>
        <v>0</v>
      </c>
      <c r="P36" s="3">
        <f>+P62</f>
        <v>0</v>
      </c>
      <c r="Q36" s="3">
        <f>+Q62</f>
        <v>0</v>
      </c>
      <c r="R36" s="26">
        <f>+R62</f>
        <v>0</v>
      </c>
    </row>
    <row r="37" spans="1:18" s="3" customFormat="1" ht="13.5">
      <c r="A37" s="3">
        <f t="shared" si="0"/>
        <v>29</v>
      </c>
      <c r="B37" s="25" t="s">
        <v>0</v>
      </c>
      <c r="D37" s="11" t="str">
        <f>"Line "&amp;A71&amp;""</f>
        <v>Line 63</v>
      </c>
      <c r="E37" s="25">
        <f>+E71</f>
        <v>13472093</v>
      </c>
      <c r="F37" s="3">
        <f>+F71</f>
        <v>13472093</v>
      </c>
      <c r="G37" s="76">
        <f>IF(ISERROR(+F37/E37),0,F37/E37)</f>
        <v>1</v>
      </c>
      <c r="H37" s="26"/>
      <c r="I37" s="25">
        <f>+I71</f>
        <v>13472093</v>
      </c>
      <c r="J37" s="3">
        <f>+J71</f>
        <v>13472093</v>
      </c>
      <c r="K37" s="3">
        <f>+K71</f>
        <v>-1092100</v>
      </c>
      <c r="L37" s="26">
        <f>+L71</f>
        <v>12379993</v>
      </c>
      <c r="N37" s="25">
        <f>+N71</f>
        <v>15990606.879769646</v>
      </c>
      <c r="O37" s="3">
        <f>+O71</f>
        <v>15990606.879769646</v>
      </c>
      <c r="P37" s="3">
        <f>+P71</f>
        <v>-1092100</v>
      </c>
      <c r="Q37" s="3">
        <f>+Q71</f>
        <v>-1351832.4500772655</v>
      </c>
      <c r="R37" s="26">
        <f>+R71</f>
        <v>13546674.42969238</v>
      </c>
    </row>
    <row r="38" spans="1:18" s="3" customFormat="1" ht="13.5">
      <c r="A38" s="3">
        <f t="shared" si="0"/>
        <v>30</v>
      </c>
      <c r="B38" s="25" t="s">
        <v>2</v>
      </c>
      <c r="D38" s="11" t="str">
        <f>"Line "&amp;A78&amp;""</f>
        <v>Line 70</v>
      </c>
      <c r="E38" s="25">
        <f>+E87</f>
        <v>1154040</v>
      </c>
      <c r="F38" s="3">
        <f>+F87</f>
        <v>1154040</v>
      </c>
      <c r="G38" s="76">
        <f>IF(ISERROR(+F38/E38),0,F38/E38)</f>
        <v>1</v>
      </c>
      <c r="H38" s="26"/>
      <c r="I38" s="25">
        <f>+I87</f>
        <v>1154040</v>
      </c>
      <c r="J38" s="3">
        <f>+J87</f>
        <v>1154040</v>
      </c>
      <c r="K38" s="3">
        <f>+K87</f>
        <v>-588054</v>
      </c>
      <c r="L38" s="26">
        <f>+L87</f>
        <v>565986</v>
      </c>
      <c r="N38" s="25">
        <f>+N87</f>
        <v>1159177.1202303541</v>
      </c>
      <c r="O38" s="3">
        <f>+O87</f>
        <v>1159177.1202303541</v>
      </c>
      <c r="P38" s="3">
        <f>+P87</f>
        <v>-588054</v>
      </c>
      <c r="Q38" s="3">
        <f>+Q87</f>
        <v>0</v>
      </c>
      <c r="R38" s="26">
        <f>+R87</f>
        <v>571123.1202303541</v>
      </c>
    </row>
    <row r="39" spans="1:18" s="3" customFormat="1" ht="13.5">
      <c r="A39" s="3">
        <f t="shared" si="0"/>
        <v>31</v>
      </c>
      <c r="B39" s="31" t="s">
        <v>76</v>
      </c>
      <c r="C39" s="9"/>
      <c r="D39" s="9" t="str">
        <f>"Sum Lines "&amp;A36&amp;" to "&amp;A38&amp;" less line "&amp;A34</f>
        <v>Sum Lines 28 to 30 less line 26</v>
      </c>
      <c r="E39" s="83">
        <f>-E34+SUM(E36:E38)</f>
        <v>13583333</v>
      </c>
      <c r="F39" s="14">
        <f>-F34+SUM(F36:F38)</f>
        <v>13583333</v>
      </c>
      <c r="G39" s="84">
        <f>+F39/E39</f>
        <v>1</v>
      </c>
      <c r="H39" s="32"/>
      <c r="I39" s="27">
        <f>-I34+SUM(I36:I38)</f>
        <v>13583333</v>
      </c>
      <c r="J39" s="14">
        <f>-J34+SUM(J36:J38)</f>
        <v>13583333</v>
      </c>
      <c r="K39" s="14">
        <f>-K34+SUM(K36:K38)</f>
        <v>-1657014</v>
      </c>
      <c r="L39" s="28">
        <f>-L34+SUM(L36:L38)</f>
        <v>11926319</v>
      </c>
      <c r="M39" s="15"/>
      <c r="N39" s="27">
        <f>-N34+SUM(N36:N38)</f>
        <v>16822984</v>
      </c>
      <c r="O39" s="14">
        <f>-O34+SUM(O36:O38)</f>
        <v>16822984</v>
      </c>
      <c r="P39" s="14">
        <f>-P34+SUM(P36:P38)</f>
        <v>-1657014</v>
      </c>
      <c r="Q39" s="14">
        <f>-Q34+SUM(Q36:Q38)</f>
        <v>-1351832.4500772655</v>
      </c>
      <c r="R39" s="28">
        <f>-R34+SUM(R36:R38)</f>
        <v>13814137.549922734</v>
      </c>
    </row>
    <row r="40" spans="1:17" s="3" customFormat="1" ht="13.5">
      <c r="A40" s="3">
        <f t="shared" si="0"/>
        <v>32</v>
      </c>
      <c r="P40"/>
      <c r="Q40"/>
    </row>
    <row r="41" spans="1:18" s="3" customFormat="1" ht="13.5">
      <c r="A41" s="3">
        <f t="shared" si="0"/>
        <v>33</v>
      </c>
      <c r="B41" s="2"/>
      <c r="E41" s="18"/>
      <c r="F41" s="18"/>
      <c r="G41" s="18"/>
      <c r="H41" s="18"/>
      <c r="I41" s="18"/>
      <c r="J41" s="18"/>
      <c r="K41" s="18"/>
      <c r="L41" s="18"/>
      <c r="M41" s="18"/>
      <c r="N41" s="18"/>
      <c r="O41" s="18"/>
      <c r="P41" s="18"/>
      <c r="Q41" s="18"/>
      <c r="R41" s="18"/>
    </row>
    <row r="42" spans="1:19" s="3" customFormat="1" ht="15.75" customHeight="1">
      <c r="A42" s="3">
        <f t="shared" si="0"/>
        <v>34</v>
      </c>
      <c r="B42" s="67" t="s">
        <v>74</v>
      </c>
      <c r="E42" s="90" t="s">
        <v>61</v>
      </c>
      <c r="F42" s="90" t="s">
        <v>62</v>
      </c>
      <c r="G42" s="91" t="s">
        <v>63</v>
      </c>
      <c r="H42" s="16"/>
      <c r="I42" s="16" t="s">
        <v>91</v>
      </c>
      <c r="J42" s="16" t="s">
        <v>92</v>
      </c>
      <c r="K42" s="16" t="s">
        <v>70</v>
      </c>
      <c r="L42" s="16" t="s">
        <v>119</v>
      </c>
      <c r="M42" s="22"/>
      <c r="N42" s="16" t="s">
        <v>72</v>
      </c>
      <c r="O42" s="16" t="s">
        <v>109</v>
      </c>
      <c r="P42" s="16" t="s">
        <v>100</v>
      </c>
      <c r="Q42" s="16" t="s">
        <v>73</v>
      </c>
      <c r="R42" s="16" t="s">
        <v>120</v>
      </c>
      <c r="S42" s="20"/>
    </row>
    <row r="43" spans="1:18" s="3" customFormat="1" ht="15.75" thickBot="1">
      <c r="A43" s="3">
        <f t="shared" si="0"/>
        <v>35</v>
      </c>
      <c r="B43" s="85" t="s">
        <v>1</v>
      </c>
      <c r="C43" s="86"/>
      <c r="D43" s="86" t="s">
        <v>135</v>
      </c>
      <c r="E43" s="7"/>
      <c r="F43" s="7"/>
      <c r="G43" s="30"/>
      <c r="I43" s="182" t="str">
        <f>+I31</f>
        <v>December 31, 2016 Forecast</v>
      </c>
      <c r="J43" s="183"/>
      <c r="K43" s="183"/>
      <c r="L43" s="184"/>
      <c r="M43" s="8"/>
      <c r="N43" s="182" t="str">
        <f>+N31</f>
        <v>December 31, 2017 Forecast</v>
      </c>
      <c r="O43" s="183"/>
      <c r="P43" s="183"/>
      <c r="Q43" s="183"/>
      <c r="R43" s="184"/>
    </row>
    <row r="44" spans="1:18" s="3" customFormat="1" ht="13.5" customHeight="1" thickTop="1">
      <c r="A44" s="3">
        <f t="shared" si="0"/>
        <v>36</v>
      </c>
      <c r="B44" s="25" t="s">
        <v>4</v>
      </c>
      <c r="C44" s="3" t="s">
        <v>5</v>
      </c>
      <c r="D44" s="11" t="s">
        <v>6</v>
      </c>
      <c r="E44" s="81">
        <v>0</v>
      </c>
      <c r="F44" s="177">
        <v>0</v>
      </c>
      <c r="G44" s="77">
        <f aca="true" t="shared" si="1" ref="G44:G54">IF(ISERROR(+F44/E44),0,F44/E44)</f>
        <v>0</v>
      </c>
      <c r="I44" s="25">
        <v>0</v>
      </c>
      <c r="J44" s="3">
        <v>0</v>
      </c>
      <c r="K44" s="3">
        <f>-J44</f>
        <v>0</v>
      </c>
      <c r="L44" s="26">
        <f aca="true" t="shared" si="2" ref="L44:L53">+J44+K44</f>
        <v>0</v>
      </c>
      <c r="N44" s="25">
        <v>0</v>
      </c>
      <c r="O44" s="3">
        <v>0</v>
      </c>
      <c r="P44" s="3">
        <f>-O44</f>
        <v>0</v>
      </c>
      <c r="Q44" s="3">
        <v>0</v>
      </c>
      <c r="R44" s="26">
        <f>+O44+P44+Q44</f>
        <v>0</v>
      </c>
    </row>
    <row r="45" spans="1:18" s="3" customFormat="1" ht="13.5" customHeight="1">
      <c r="A45" s="3">
        <f t="shared" si="0"/>
        <v>37</v>
      </c>
      <c r="B45" s="25" t="s">
        <v>7</v>
      </c>
      <c r="C45" s="3" t="s">
        <v>8</v>
      </c>
      <c r="D45" s="11" t="s">
        <v>6</v>
      </c>
      <c r="E45" s="75">
        <v>0</v>
      </c>
      <c r="F45" s="178">
        <v>0</v>
      </c>
      <c r="G45" s="76">
        <f t="shared" si="1"/>
        <v>0</v>
      </c>
      <c r="I45" s="25">
        <v>0</v>
      </c>
      <c r="J45" s="3">
        <v>0</v>
      </c>
      <c r="K45" s="3">
        <f>-J45</f>
        <v>0</v>
      </c>
      <c r="L45" s="26">
        <f t="shared" si="2"/>
        <v>0</v>
      </c>
      <c r="N45" s="25">
        <v>0</v>
      </c>
      <c r="O45" s="3">
        <v>0</v>
      </c>
      <c r="P45" s="3">
        <f>-O45</f>
        <v>0</v>
      </c>
      <c r="Q45" s="3">
        <v>0</v>
      </c>
      <c r="R45" s="26">
        <f>+O45+P45+Q45</f>
        <v>0</v>
      </c>
    </row>
    <row r="46" spans="1:18" s="3" customFormat="1" ht="13.5" customHeight="1">
      <c r="A46" s="3">
        <f t="shared" si="0"/>
        <v>38</v>
      </c>
      <c r="B46" s="25" t="s">
        <v>9</v>
      </c>
      <c r="C46" s="3" t="s">
        <v>10</v>
      </c>
      <c r="D46" s="11" t="s">
        <v>6</v>
      </c>
      <c r="E46" s="75">
        <v>0</v>
      </c>
      <c r="F46" s="178">
        <v>0</v>
      </c>
      <c r="G46" s="76">
        <f t="shared" si="1"/>
        <v>0</v>
      </c>
      <c r="I46" s="25">
        <f>+E46</f>
        <v>0</v>
      </c>
      <c r="J46" s="3">
        <f aca="true" t="shared" si="3" ref="J46:J54">+I46*$G46</f>
        <v>0</v>
      </c>
      <c r="K46" s="3">
        <f>-J46</f>
        <v>0</v>
      </c>
      <c r="L46" s="26">
        <f t="shared" si="2"/>
        <v>0</v>
      </c>
      <c r="N46" s="25">
        <f>+I46</f>
        <v>0</v>
      </c>
      <c r="O46" s="3">
        <f aca="true" t="shared" si="4" ref="O46:O53">+N46*$G46</f>
        <v>0</v>
      </c>
      <c r="P46" s="3">
        <f>-O46</f>
        <v>0</v>
      </c>
      <c r="Q46" s="3">
        <v>0</v>
      </c>
      <c r="R46" s="26">
        <f>+O46+P46+Q46</f>
        <v>0</v>
      </c>
    </row>
    <row r="47" spans="1:18" s="3" customFormat="1" ht="13.5" customHeight="1">
      <c r="A47" s="3">
        <f t="shared" si="0"/>
        <v>39</v>
      </c>
      <c r="B47" s="25" t="s">
        <v>11</v>
      </c>
      <c r="C47" s="3" t="s">
        <v>12</v>
      </c>
      <c r="D47" s="11" t="s">
        <v>6</v>
      </c>
      <c r="E47" s="75">
        <v>0</v>
      </c>
      <c r="F47" s="178">
        <v>0</v>
      </c>
      <c r="G47" s="76">
        <f t="shared" si="1"/>
        <v>0</v>
      </c>
      <c r="I47" s="25">
        <f>+E47</f>
        <v>0</v>
      </c>
      <c r="J47" s="3">
        <f t="shared" si="3"/>
        <v>0</v>
      </c>
      <c r="K47" s="3">
        <f>-J47</f>
        <v>0</v>
      </c>
      <c r="L47" s="26">
        <f t="shared" si="2"/>
        <v>0</v>
      </c>
      <c r="N47" s="25">
        <f>+I47</f>
        <v>0</v>
      </c>
      <c r="O47" s="3">
        <f t="shared" si="4"/>
        <v>0</v>
      </c>
      <c r="P47" s="3">
        <f>-O47</f>
        <v>0</v>
      </c>
      <c r="Q47" s="3">
        <v>0</v>
      </c>
      <c r="R47" s="26">
        <f aca="true" t="shared" si="5" ref="R47:R53">+O47+P47+Q47</f>
        <v>0</v>
      </c>
    </row>
    <row r="48" spans="1:18" s="3" customFormat="1" ht="13.5" customHeight="1">
      <c r="A48" s="3">
        <f t="shared" si="0"/>
        <v>40</v>
      </c>
      <c r="B48" s="25" t="s">
        <v>42</v>
      </c>
      <c r="C48" s="3" t="s">
        <v>43</v>
      </c>
      <c r="D48" s="11" t="s">
        <v>6</v>
      </c>
      <c r="E48" s="75">
        <v>0</v>
      </c>
      <c r="F48" s="178"/>
      <c r="G48" s="76">
        <f t="shared" si="1"/>
        <v>0</v>
      </c>
      <c r="I48" s="25">
        <f>+E48</f>
        <v>0</v>
      </c>
      <c r="J48" s="3">
        <f t="shared" si="3"/>
        <v>0</v>
      </c>
      <c r="K48" s="3">
        <f>-J48</f>
        <v>0</v>
      </c>
      <c r="L48" s="26">
        <f t="shared" si="2"/>
        <v>0</v>
      </c>
      <c r="N48" s="25">
        <f>+I48</f>
        <v>0</v>
      </c>
      <c r="O48" s="3">
        <f t="shared" si="4"/>
        <v>0</v>
      </c>
      <c r="P48" s="3">
        <f>-O48</f>
        <v>0</v>
      </c>
      <c r="Q48" s="3">
        <v>0</v>
      </c>
      <c r="R48" s="26">
        <f t="shared" si="5"/>
        <v>0</v>
      </c>
    </row>
    <row r="49" spans="1:18" s="3" customFormat="1" ht="13.5" customHeight="1">
      <c r="A49" s="3">
        <f t="shared" si="0"/>
        <v>41</v>
      </c>
      <c r="B49" s="25" t="s">
        <v>13</v>
      </c>
      <c r="C49" s="3" t="s">
        <v>14</v>
      </c>
      <c r="D49" s="11" t="s">
        <v>15</v>
      </c>
      <c r="E49" s="75">
        <v>947512</v>
      </c>
      <c r="F49" s="178">
        <v>947512</v>
      </c>
      <c r="G49" s="76">
        <f t="shared" si="1"/>
        <v>1</v>
      </c>
      <c r="I49" s="25">
        <f>+E49+F9</f>
        <v>947512</v>
      </c>
      <c r="J49" s="3">
        <f t="shared" si="3"/>
        <v>947512</v>
      </c>
      <c r="K49" s="3">
        <v>0</v>
      </c>
      <c r="L49" s="26">
        <f>+J49+K49</f>
        <v>947512</v>
      </c>
      <c r="N49" s="25">
        <f>+I49+G9</f>
        <v>231512</v>
      </c>
      <c r="O49" s="3">
        <f t="shared" si="4"/>
        <v>231512</v>
      </c>
      <c r="P49" s="3">
        <v>0</v>
      </c>
      <c r="Q49" s="3">
        <v>0</v>
      </c>
      <c r="R49" s="26">
        <f>+O49+P49+Q49</f>
        <v>231512</v>
      </c>
    </row>
    <row r="50" spans="1:18" s="3" customFormat="1" ht="13.5" customHeight="1">
      <c r="A50" s="3">
        <f t="shared" si="0"/>
        <v>42</v>
      </c>
      <c r="B50" s="25" t="s">
        <v>44</v>
      </c>
      <c r="C50" s="3" t="s">
        <v>45</v>
      </c>
      <c r="D50" s="11" t="s">
        <v>15</v>
      </c>
      <c r="E50" s="75">
        <v>72148</v>
      </c>
      <c r="F50" s="178">
        <v>72148</v>
      </c>
      <c r="G50" s="76">
        <f t="shared" si="1"/>
        <v>1</v>
      </c>
      <c r="I50" s="25">
        <f>+E50</f>
        <v>72148</v>
      </c>
      <c r="J50" s="3">
        <f t="shared" si="3"/>
        <v>72148</v>
      </c>
      <c r="K50" s="3">
        <v>0</v>
      </c>
      <c r="L50" s="26">
        <f t="shared" si="2"/>
        <v>72148</v>
      </c>
      <c r="N50" s="25">
        <f>+I50</f>
        <v>72148</v>
      </c>
      <c r="O50" s="3">
        <f t="shared" si="4"/>
        <v>72148</v>
      </c>
      <c r="P50" s="3">
        <v>0</v>
      </c>
      <c r="Q50" s="3">
        <v>0</v>
      </c>
      <c r="R50" s="26">
        <f t="shared" si="5"/>
        <v>72148</v>
      </c>
    </row>
    <row r="51" spans="1:18" s="3" customFormat="1" ht="13.5" customHeight="1">
      <c r="A51" s="3">
        <f t="shared" si="0"/>
        <v>43</v>
      </c>
      <c r="B51" s="25" t="s">
        <v>16</v>
      </c>
      <c r="C51" s="3" t="s">
        <v>17</v>
      </c>
      <c r="D51" s="11" t="s">
        <v>6</v>
      </c>
      <c r="E51" s="75">
        <v>23140</v>
      </c>
      <c r="F51" s="178">
        <v>23140</v>
      </c>
      <c r="G51" s="76">
        <f t="shared" si="1"/>
        <v>1</v>
      </c>
      <c r="I51" s="25">
        <f>+E51</f>
        <v>23140</v>
      </c>
      <c r="J51" s="3">
        <f t="shared" si="3"/>
        <v>23140</v>
      </c>
      <c r="K51" s="3">
        <f>-J51</f>
        <v>-23140</v>
      </c>
      <c r="L51" s="26">
        <f t="shared" si="2"/>
        <v>0</v>
      </c>
      <c r="N51" s="25">
        <f>+I51</f>
        <v>23140</v>
      </c>
      <c r="O51" s="3">
        <f t="shared" si="4"/>
        <v>23140</v>
      </c>
      <c r="P51" s="3">
        <f>-O51</f>
        <v>-23140</v>
      </c>
      <c r="Q51" s="3">
        <v>0</v>
      </c>
      <c r="R51" s="26">
        <f t="shared" si="5"/>
        <v>0</v>
      </c>
    </row>
    <row r="52" spans="1:18" s="3" customFormat="1" ht="13.5" customHeight="1">
      <c r="A52" s="3">
        <f t="shared" si="0"/>
        <v>44</v>
      </c>
      <c r="B52" s="25" t="s">
        <v>18</v>
      </c>
      <c r="C52" s="3" t="s">
        <v>19</v>
      </c>
      <c r="D52" s="11" t="s">
        <v>6</v>
      </c>
      <c r="E52" s="75">
        <v>0</v>
      </c>
      <c r="F52" s="178">
        <v>0</v>
      </c>
      <c r="G52" s="76">
        <f t="shared" si="1"/>
        <v>0</v>
      </c>
      <c r="I52" s="25">
        <f>+E52</f>
        <v>0</v>
      </c>
      <c r="J52" s="3">
        <f t="shared" si="3"/>
        <v>0</v>
      </c>
      <c r="K52" s="3">
        <f>-J52</f>
        <v>0</v>
      </c>
      <c r="L52" s="26">
        <f t="shared" si="2"/>
        <v>0</v>
      </c>
      <c r="N52" s="25">
        <f>+I52</f>
        <v>0</v>
      </c>
      <c r="O52" s="3">
        <f t="shared" si="4"/>
        <v>0</v>
      </c>
      <c r="P52" s="3">
        <f>-O52</f>
        <v>0</v>
      </c>
      <c r="Q52" s="3">
        <v>0</v>
      </c>
      <c r="R52" s="26">
        <f t="shared" si="5"/>
        <v>0</v>
      </c>
    </row>
    <row r="53" spans="1:18" s="3" customFormat="1" ht="13.5" customHeight="1">
      <c r="A53" s="3">
        <f t="shared" si="0"/>
        <v>45</v>
      </c>
      <c r="B53" s="25" t="s">
        <v>20</v>
      </c>
      <c r="C53" s="3" t="s">
        <v>21</v>
      </c>
      <c r="D53" s="11" t="s">
        <v>6</v>
      </c>
      <c r="E53" s="75">
        <v>0</v>
      </c>
      <c r="F53" s="178">
        <v>0</v>
      </c>
      <c r="G53" s="76">
        <f t="shared" si="1"/>
        <v>0</v>
      </c>
      <c r="I53" s="25">
        <f>+E53</f>
        <v>0</v>
      </c>
      <c r="J53" s="3">
        <f t="shared" si="3"/>
        <v>0</v>
      </c>
      <c r="K53" s="3">
        <f>-J53</f>
        <v>0</v>
      </c>
      <c r="L53" s="26">
        <f t="shared" si="2"/>
        <v>0</v>
      </c>
      <c r="N53" s="25">
        <f>+I53</f>
        <v>0</v>
      </c>
      <c r="O53" s="3">
        <f t="shared" si="4"/>
        <v>0</v>
      </c>
      <c r="P53" s="3">
        <f>-O53</f>
        <v>0</v>
      </c>
      <c r="Q53" s="3">
        <v>0</v>
      </c>
      <c r="R53" s="26">
        <f t="shared" si="5"/>
        <v>0</v>
      </c>
    </row>
    <row r="54" spans="1:18" s="3" customFormat="1" ht="10.5" customHeight="1">
      <c r="A54" s="3">
        <f t="shared" si="0"/>
        <v>46</v>
      </c>
      <c r="B54" s="25"/>
      <c r="D54" s="11"/>
      <c r="E54" s="25"/>
      <c r="G54" s="76">
        <f t="shared" si="1"/>
        <v>0</v>
      </c>
      <c r="I54" s="25"/>
      <c r="J54" s="3">
        <f t="shared" si="3"/>
        <v>0</v>
      </c>
      <c r="L54" s="26"/>
      <c r="N54" s="25"/>
      <c r="R54" s="26"/>
    </row>
    <row r="55" spans="1:18" s="3" customFormat="1" ht="10.5" customHeight="1">
      <c r="A55" s="3">
        <f t="shared" si="0"/>
        <v>47</v>
      </c>
      <c r="B55" s="25"/>
      <c r="D55" s="11"/>
      <c r="E55" s="25"/>
      <c r="G55" s="26"/>
      <c r="I55" s="25"/>
      <c r="L55" s="26"/>
      <c r="N55" s="25"/>
      <c r="R55" s="26"/>
    </row>
    <row r="56" spans="1:18" s="3" customFormat="1" ht="13.5">
      <c r="A56" s="3">
        <f t="shared" si="0"/>
        <v>48</v>
      </c>
      <c r="B56" s="29"/>
      <c r="C56" s="7" t="s">
        <v>115</v>
      </c>
      <c r="D56" s="12"/>
      <c r="E56" s="29">
        <f>+SUM(E44:E55)</f>
        <v>1042800</v>
      </c>
      <c r="F56" s="7">
        <f>+SUM(F44:F55)</f>
        <v>1042800</v>
      </c>
      <c r="G56" s="77">
        <f>+F56/E56</f>
        <v>1</v>
      </c>
      <c r="H56" s="7"/>
      <c r="I56" s="29">
        <f>+SUM(I44:I55)</f>
        <v>1042800</v>
      </c>
      <c r="J56" s="7">
        <f>+SUM(J44:J55)</f>
        <v>1042800</v>
      </c>
      <c r="K56" s="7">
        <f>+SUM(K44:K55)</f>
        <v>-23140</v>
      </c>
      <c r="L56" s="30">
        <f>+SUM(L44:L55)</f>
        <v>1019660</v>
      </c>
      <c r="M56" s="7"/>
      <c r="N56" s="29">
        <f>+SUM(N44:N55)</f>
        <v>326800</v>
      </c>
      <c r="O56" s="7">
        <f>+SUM(O44:O55)</f>
        <v>326800</v>
      </c>
      <c r="P56" s="7">
        <f>+SUM(P44:P55)</f>
        <v>-23140</v>
      </c>
      <c r="Q56" s="7">
        <f>+SUM(Q44:Q55)</f>
        <v>0</v>
      </c>
      <c r="R56" s="30">
        <f>+SUM(R44:R55)</f>
        <v>303660</v>
      </c>
    </row>
    <row r="57" spans="1:18" s="3" customFormat="1" ht="13.5">
      <c r="A57" s="3">
        <f t="shared" si="0"/>
        <v>49</v>
      </c>
      <c r="B57" s="25"/>
      <c r="E57" s="82"/>
      <c r="G57" s="26"/>
      <c r="I57" s="25"/>
      <c r="L57" s="26"/>
      <c r="N57" s="25"/>
      <c r="R57" s="26"/>
    </row>
    <row r="58" spans="1:18" s="3" customFormat="1" ht="13.5">
      <c r="A58" s="3">
        <f t="shared" si="0"/>
        <v>50</v>
      </c>
      <c r="B58" s="25"/>
      <c r="E58" s="25"/>
      <c r="G58" s="26"/>
      <c r="I58" s="25"/>
      <c r="L58" s="26"/>
      <c r="N58" s="25"/>
      <c r="R58" s="26"/>
    </row>
    <row r="59" spans="1:18" s="3" customFormat="1" ht="14.25" thickBot="1">
      <c r="A59" s="3">
        <f t="shared" si="0"/>
        <v>51</v>
      </c>
      <c r="B59" s="95" t="s">
        <v>65</v>
      </c>
      <c r="C59" s="86"/>
      <c r="D59" s="86" t="s">
        <v>135</v>
      </c>
      <c r="E59" s="69" t="s">
        <v>61</v>
      </c>
      <c r="F59" s="70" t="s">
        <v>62</v>
      </c>
      <c r="G59" s="87" t="s">
        <v>63</v>
      </c>
      <c r="H59" s="70"/>
      <c r="I59" s="69" t="s">
        <v>91</v>
      </c>
      <c r="J59" s="70" t="s">
        <v>92</v>
      </c>
      <c r="K59" s="70" t="s">
        <v>70</v>
      </c>
      <c r="L59" s="71" t="s">
        <v>119</v>
      </c>
      <c r="M59" s="96"/>
      <c r="N59" s="69" t="s">
        <v>72</v>
      </c>
      <c r="O59" s="70" t="s">
        <v>109</v>
      </c>
      <c r="P59" s="70" t="s">
        <v>100</v>
      </c>
      <c r="Q59" s="70" t="s">
        <v>73</v>
      </c>
      <c r="R59" s="71" t="s">
        <v>120</v>
      </c>
    </row>
    <row r="60" spans="1:18" s="3" customFormat="1" ht="14.25" thickTop="1">
      <c r="A60" s="3">
        <f t="shared" si="0"/>
        <v>52</v>
      </c>
      <c r="B60" s="25" t="s">
        <v>22</v>
      </c>
      <c r="C60" s="3" t="s">
        <v>23</v>
      </c>
      <c r="D60" s="11" t="s">
        <v>6</v>
      </c>
      <c r="E60" s="75">
        <v>0</v>
      </c>
      <c r="F60" s="178">
        <v>0</v>
      </c>
      <c r="G60" s="76">
        <f>IF(ISERROR(+F60/E60),0,F60/E60)</f>
        <v>0</v>
      </c>
      <c r="I60" s="25">
        <f>+E60+F21</f>
        <v>0</v>
      </c>
      <c r="J60" s="3">
        <f>+I60*$G60</f>
        <v>0</v>
      </c>
      <c r="K60" s="3">
        <f>-J60</f>
        <v>0</v>
      </c>
      <c r="L60" s="26">
        <f>+J60+K60</f>
        <v>0</v>
      </c>
      <c r="N60" s="25">
        <f>+I60+G21</f>
        <v>0</v>
      </c>
      <c r="O60" s="3">
        <f>+N60*$G60</f>
        <v>0</v>
      </c>
      <c r="P60" s="3">
        <f>-O60</f>
        <v>0</v>
      </c>
      <c r="Q60" s="3">
        <v>0</v>
      </c>
      <c r="R60" s="26">
        <f>+O60+P60+Q60</f>
        <v>0</v>
      </c>
    </row>
    <row r="61" spans="1:18" s="3" customFormat="1" ht="13.5" customHeight="1">
      <c r="A61" s="3">
        <f t="shared" si="0"/>
        <v>53</v>
      </c>
      <c r="B61" s="94">
        <v>2814001</v>
      </c>
      <c r="C61" s="3" t="s">
        <v>32</v>
      </c>
      <c r="D61" s="11" t="s">
        <v>6</v>
      </c>
      <c r="E61" s="75">
        <v>0</v>
      </c>
      <c r="F61" s="178">
        <v>0</v>
      </c>
      <c r="G61" s="76"/>
      <c r="I61" s="25"/>
      <c r="L61" s="26">
        <f>+J61+K61</f>
        <v>0</v>
      </c>
      <c r="N61" s="25"/>
      <c r="R61" s="26">
        <f>+O61+P61+Q61</f>
        <v>0</v>
      </c>
    </row>
    <row r="62" spans="1:18" s="3" customFormat="1" ht="13.5">
      <c r="A62" s="3">
        <f t="shared" si="0"/>
        <v>54</v>
      </c>
      <c r="B62" s="89"/>
      <c r="C62" s="9" t="s">
        <v>116</v>
      </c>
      <c r="D62" s="9"/>
      <c r="E62" s="68">
        <f>+E60+E61</f>
        <v>0</v>
      </c>
      <c r="F62" s="9">
        <f>+F60+F61</f>
        <v>0</v>
      </c>
      <c r="G62" s="32"/>
      <c r="H62" s="7"/>
      <c r="I62" s="68">
        <f>+I60</f>
        <v>0</v>
      </c>
      <c r="J62" s="9">
        <f>+J60</f>
        <v>0</v>
      </c>
      <c r="K62" s="9">
        <f>+K60</f>
        <v>0</v>
      </c>
      <c r="L62" s="32">
        <f>+L60</f>
        <v>0</v>
      </c>
      <c r="M62" s="7"/>
      <c r="N62" s="68">
        <f>+N60</f>
        <v>0</v>
      </c>
      <c r="O62" s="9">
        <f>+O60</f>
        <v>0</v>
      </c>
      <c r="P62" s="9">
        <f>+P60</f>
        <v>0</v>
      </c>
      <c r="Q62" s="9">
        <f>+Q60</f>
        <v>0</v>
      </c>
      <c r="R62" s="32">
        <f>+R60</f>
        <v>0</v>
      </c>
    </row>
    <row r="63" s="3" customFormat="1" ht="13.5">
      <c r="A63" s="3">
        <f t="shared" si="0"/>
        <v>55</v>
      </c>
    </row>
    <row r="64" spans="1:18" s="3" customFormat="1" ht="13.5">
      <c r="A64" s="3">
        <f t="shared" si="0"/>
        <v>56</v>
      </c>
      <c r="E64" s="90" t="s">
        <v>61</v>
      </c>
      <c r="F64" s="90" t="s">
        <v>62</v>
      </c>
      <c r="G64" s="91" t="s">
        <v>63</v>
      </c>
      <c r="H64" s="16"/>
      <c r="I64" s="16" t="s">
        <v>91</v>
      </c>
      <c r="J64" s="16" t="s">
        <v>92</v>
      </c>
      <c r="K64" s="16" t="s">
        <v>70</v>
      </c>
      <c r="L64" s="16" t="s">
        <v>119</v>
      </c>
      <c r="M64" s="22"/>
      <c r="N64" s="16" t="s">
        <v>72</v>
      </c>
      <c r="O64" s="16" t="s">
        <v>109</v>
      </c>
      <c r="P64" s="16" t="s">
        <v>100</v>
      </c>
      <c r="Q64" s="16" t="s">
        <v>73</v>
      </c>
      <c r="R64" s="16" t="s">
        <v>120</v>
      </c>
    </row>
    <row r="65" spans="1:18" s="3" customFormat="1" ht="15.75" customHeight="1">
      <c r="A65" s="3">
        <f t="shared" si="0"/>
        <v>57</v>
      </c>
      <c r="B65" s="29"/>
      <c r="C65" s="7"/>
      <c r="D65" s="7"/>
      <c r="E65" s="72"/>
      <c r="F65" s="73"/>
      <c r="G65" s="74"/>
      <c r="H65" s="8"/>
      <c r="I65" s="182" t="str">
        <f>+I31</f>
        <v>December 31, 2016 Forecast</v>
      </c>
      <c r="J65" s="183"/>
      <c r="K65" s="183"/>
      <c r="L65" s="184"/>
      <c r="M65" s="8"/>
      <c r="N65" s="182" t="str">
        <f>+N31</f>
        <v>December 31, 2017 Forecast</v>
      </c>
      <c r="O65" s="183"/>
      <c r="P65" s="183"/>
      <c r="Q65" s="183"/>
      <c r="R65" s="184"/>
    </row>
    <row r="66" spans="1:18" s="3" customFormat="1" ht="55.5" thickBot="1">
      <c r="A66" s="3">
        <f t="shared" si="0"/>
        <v>58</v>
      </c>
      <c r="B66" s="92" t="s">
        <v>24</v>
      </c>
      <c r="C66" s="1"/>
      <c r="D66" s="1" t="s">
        <v>135</v>
      </c>
      <c r="E66" s="23" t="str">
        <f>+E$32</f>
        <v>Dec. 31, 2016 Actual Total Company</v>
      </c>
      <c r="F66" s="6" t="str">
        <f>+F$32</f>
        <v>Dec 31, 2016 Actual Trans Functional Ledger</v>
      </c>
      <c r="G66" s="24" t="str">
        <f>+G$32</f>
        <v>Percent Transmission</v>
      </c>
      <c r="H66" s="6"/>
      <c r="I66" s="23" t="str">
        <f>+I$32</f>
        <v>Dec 31 2016 Total Co Forecast</v>
      </c>
      <c r="J66" s="6" t="str">
        <f>+J$32</f>
        <v>December 31, 2016 Transmission Functional</v>
      </c>
      <c r="K66" s="6" t="str">
        <f>+K$32</f>
        <v>Exclusions from Transmission Formula</v>
      </c>
      <c r="L66" s="24" t="str">
        <f>+L$32</f>
        <v>Formula Inclusions - Transmission Function</v>
      </c>
      <c r="M66" s="6"/>
      <c r="N66" s="23" t="str">
        <f>+N$32</f>
        <v>Dec 31 2017 Total Co Forecast</v>
      </c>
      <c r="O66" s="6" t="str">
        <f>+O$32</f>
        <v>December 31, 2017 Transmission Functional</v>
      </c>
      <c r="P66" s="6" t="str">
        <f>+P$32</f>
        <v>Exclusions from Transmission Formula</v>
      </c>
      <c r="Q66" s="6" t="str">
        <f>+Q$32</f>
        <v>IRS Proration Adjustment</v>
      </c>
      <c r="R66" s="24" t="str">
        <f>+R$32</f>
        <v>Formula Inclusions - Transmission Function</v>
      </c>
    </row>
    <row r="67" spans="1:18" s="3" customFormat="1" ht="14.25" thickTop="1">
      <c r="A67" s="3">
        <f t="shared" si="0"/>
        <v>59</v>
      </c>
      <c r="B67" s="25" t="s">
        <v>25</v>
      </c>
      <c r="C67" s="3" t="s">
        <v>26</v>
      </c>
      <c r="D67" s="11" t="s">
        <v>15</v>
      </c>
      <c r="E67" s="75">
        <v>12379993</v>
      </c>
      <c r="F67" s="178">
        <v>12379993</v>
      </c>
      <c r="G67" s="76">
        <f>IF(ISERROR(+F67/E67),0,F67/E67)</f>
        <v>1</v>
      </c>
      <c r="I67" s="25">
        <f>+E67+F22</f>
        <v>12379993</v>
      </c>
      <c r="J67" s="3">
        <f>+I67*$G67</f>
        <v>12379993</v>
      </c>
      <c r="K67" s="3">
        <v>0</v>
      </c>
      <c r="L67" s="26">
        <f>+J67+K67</f>
        <v>12379993</v>
      </c>
      <c r="N67" s="25">
        <f>+I67+G22</f>
        <v>14898506.879769646</v>
      </c>
      <c r="O67" s="3">
        <f>+N67*$G67</f>
        <v>14898506.879769646</v>
      </c>
      <c r="P67" s="3">
        <v>0</v>
      </c>
      <c r="Q67" s="3">
        <f>R67-P67-O67</f>
        <v>-1351832.4500772655</v>
      </c>
      <c r="R67" s="26">
        <f>'KTCo Proration'!I31</f>
        <v>13546674.42969238</v>
      </c>
    </row>
    <row r="68" spans="1:18" s="3" customFormat="1" ht="13.5">
      <c r="A68" s="3">
        <f t="shared" si="0"/>
        <v>60</v>
      </c>
      <c r="B68" s="25" t="s">
        <v>27</v>
      </c>
      <c r="C68" s="3" t="s">
        <v>28</v>
      </c>
      <c r="D68" s="11" t="s">
        <v>6</v>
      </c>
      <c r="E68" s="75">
        <v>0</v>
      </c>
      <c r="F68" s="178">
        <v>0</v>
      </c>
      <c r="G68" s="76">
        <f>IF(ISERROR(+F68/E68),0,F68/E68)</f>
        <v>0</v>
      </c>
      <c r="I68" s="25">
        <f>+E68</f>
        <v>0</v>
      </c>
      <c r="J68" s="3">
        <f>+I68*$G68</f>
        <v>0</v>
      </c>
      <c r="K68" s="3">
        <v>0</v>
      </c>
      <c r="L68" s="26">
        <f>+J68+K68</f>
        <v>0</v>
      </c>
      <c r="N68" s="25">
        <f>+I68</f>
        <v>0</v>
      </c>
      <c r="O68" s="3">
        <f>+N68*$G68</f>
        <v>0</v>
      </c>
      <c r="P68" s="3">
        <v>0</v>
      </c>
      <c r="Q68" s="3">
        <v>0</v>
      </c>
      <c r="R68" s="26">
        <f>+O68+P68+Q68</f>
        <v>0</v>
      </c>
    </row>
    <row r="69" spans="1:18" s="3" customFormat="1" ht="13.5">
      <c r="A69" s="3">
        <f t="shared" si="0"/>
        <v>61</v>
      </c>
      <c r="B69" s="25" t="s">
        <v>29</v>
      </c>
      <c r="C69" s="3" t="s">
        <v>30</v>
      </c>
      <c r="D69" s="11" t="s">
        <v>6</v>
      </c>
      <c r="E69" s="75">
        <v>1092100</v>
      </c>
      <c r="F69" s="178">
        <v>1092100</v>
      </c>
      <c r="G69" s="76">
        <f>IF(ISERROR(+F69/E69),0,F69/E69)</f>
        <v>1</v>
      </c>
      <c r="I69" s="25">
        <f>+E69</f>
        <v>1092100</v>
      </c>
      <c r="J69" s="3">
        <f>+I69*$G69</f>
        <v>1092100</v>
      </c>
      <c r="K69" s="3">
        <f>-J69</f>
        <v>-1092100</v>
      </c>
      <c r="L69" s="26">
        <f>+J69+K69</f>
        <v>0</v>
      </c>
      <c r="N69" s="25">
        <f>+I69</f>
        <v>1092100</v>
      </c>
      <c r="O69" s="3">
        <f>+N69*$G69</f>
        <v>1092100</v>
      </c>
      <c r="P69" s="3">
        <f>-O69</f>
        <v>-1092100</v>
      </c>
      <c r="Q69" s="3">
        <v>0</v>
      </c>
      <c r="R69" s="26">
        <f>+O69+P69+Q69</f>
        <v>0</v>
      </c>
    </row>
    <row r="70" spans="1:18" s="3" customFormat="1" ht="13.5">
      <c r="A70" s="3">
        <f t="shared" si="0"/>
        <v>62</v>
      </c>
      <c r="B70" s="25" t="s">
        <v>31</v>
      </c>
      <c r="C70" s="3" t="s">
        <v>32</v>
      </c>
      <c r="D70" s="11" t="s">
        <v>6</v>
      </c>
      <c r="E70" s="75">
        <v>0</v>
      </c>
      <c r="F70" s="178">
        <v>0</v>
      </c>
      <c r="G70" s="76">
        <f>IF(ISERROR(+F70/E70),0,F70/E70)</f>
        <v>0</v>
      </c>
      <c r="I70" s="25">
        <f>+E70</f>
        <v>0</v>
      </c>
      <c r="J70" s="3">
        <f>+I70*$G70</f>
        <v>0</v>
      </c>
      <c r="K70" s="3">
        <f>-J70</f>
        <v>0</v>
      </c>
      <c r="L70" s="26">
        <f>+J70+K70</f>
        <v>0</v>
      </c>
      <c r="N70" s="25">
        <f>+I70</f>
        <v>0</v>
      </c>
      <c r="O70" s="3">
        <f>+N70*$G70</f>
        <v>0</v>
      </c>
      <c r="P70" s="3">
        <f>-O70</f>
        <v>0</v>
      </c>
      <c r="Q70" s="3">
        <v>0</v>
      </c>
      <c r="R70" s="26">
        <f>+O70+P70+Q70</f>
        <v>0</v>
      </c>
    </row>
    <row r="71" spans="1:18" s="3" customFormat="1" ht="13.5">
      <c r="A71" s="3">
        <f t="shared" si="0"/>
        <v>63</v>
      </c>
      <c r="B71" s="89"/>
      <c r="C71" s="9" t="s">
        <v>117</v>
      </c>
      <c r="D71" s="93"/>
      <c r="E71" s="68">
        <f>+SUM(E67:E70)</f>
        <v>13472093</v>
      </c>
      <c r="F71" s="9">
        <f>+SUM(F67:F70)</f>
        <v>13472093</v>
      </c>
      <c r="G71" s="80">
        <f>IF(ISERROR(+F71/E71),0,F71/E71)</f>
        <v>1</v>
      </c>
      <c r="H71" s="7"/>
      <c r="I71" s="68">
        <f>+SUM(I67:I70)</f>
        <v>13472093</v>
      </c>
      <c r="J71" s="9">
        <f>+SUM(J67:J70)</f>
        <v>13472093</v>
      </c>
      <c r="K71" s="9">
        <f>+SUM(K67:K70)</f>
        <v>-1092100</v>
      </c>
      <c r="L71" s="32">
        <f>+SUM(L67:L70)</f>
        <v>12379993</v>
      </c>
      <c r="M71" s="7"/>
      <c r="N71" s="68">
        <f>+SUM(N67:N70)</f>
        <v>15990606.879769646</v>
      </c>
      <c r="O71" s="9">
        <f>+SUM(O67:O70)</f>
        <v>15990606.879769646</v>
      </c>
      <c r="P71" s="9">
        <f>+SUM(P67:P70)</f>
        <v>-1092100</v>
      </c>
      <c r="Q71" s="9">
        <f>+SUM(Q67:Q70)</f>
        <v>-1351832.4500772655</v>
      </c>
      <c r="R71" s="32">
        <f>+SUM(R67:R70)</f>
        <v>13546674.42969238</v>
      </c>
    </row>
    <row r="72" spans="1:7" s="3" customFormat="1" ht="13.5">
      <c r="A72" s="3">
        <f t="shared" si="0"/>
        <v>64</v>
      </c>
      <c r="E72" s="25"/>
      <c r="G72" s="76"/>
    </row>
    <row r="73" spans="1:13" s="3" customFormat="1" ht="13.5">
      <c r="A73" s="3">
        <f t="shared" si="0"/>
        <v>65</v>
      </c>
      <c r="D73"/>
      <c r="E73" s="78"/>
      <c r="F73" s="8"/>
      <c r="G73" s="79"/>
      <c r="H73" s="8"/>
      <c r="I73" s="8"/>
      <c r="J73" s="8"/>
      <c r="K73" s="8"/>
      <c r="L73" s="8"/>
      <c r="M73" s="8"/>
    </row>
    <row r="74" spans="1:18" s="3" customFormat="1" ht="14.25" thickBot="1">
      <c r="A74" s="3">
        <f aca="true" t="shared" si="6" ref="A74:A87">+A73+1</f>
        <v>66</v>
      </c>
      <c r="B74" s="85" t="s">
        <v>33</v>
      </c>
      <c r="C74" s="86"/>
      <c r="D74" s="86" t="s">
        <v>135</v>
      </c>
      <c r="E74" s="69" t="s">
        <v>61</v>
      </c>
      <c r="F74" s="70" t="s">
        <v>62</v>
      </c>
      <c r="G74" s="87" t="s">
        <v>63</v>
      </c>
      <c r="H74" s="16"/>
      <c r="I74" s="69" t="s">
        <v>91</v>
      </c>
      <c r="J74" s="70" t="s">
        <v>92</v>
      </c>
      <c r="K74" s="70" t="s">
        <v>70</v>
      </c>
      <c r="L74" s="71" t="s">
        <v>119</v>
      </c>
      <c r="M74" s="22"/>
      <c r="N74" s="69" t="s">
        <v>72</v>
      </c>
      <c r="O74" s="70" t="s">
        <v>109</v>
      </c>
      <c r="P74" s="70" t="s">
        <v>100</v>
      </c>
      <c r="Q74" s="70" t="s">
        <v>73</v>
      </c>
      <c r="R74" s="71" t="s">
        <v>120</v>
      </c>
    </row>
    <row r="75" spans="1:18" s="3" customFormat="1" ht="14.25" thickTop="1">
      <c r="A75" s="3">
        <f t="shared" si="6"/>
        <v>67</v>
      </c>
      <c r="B75" s="25" t="s">
        <v>34</v>
      </c>
      <c r="C75" s="3" t="s">
        <v>12</v>
      </c>
      <c r="D75" s="11" t="s">
        <v>6</v>
      </c>
      <c r="E75" s="75">
        <v>0</v>
      </c>
      <c r="F75" s="178">
        <v>0</v>
      </c>
      <c r="G75" s="76">
        <f aca="true" t="shared" si="7" ref="G75:G87">IF(ISERROR(+F75/E75),0,F75/E75)</f>
        <v>0</v>
      </c>
      <c r="I75" s="25">
        <f>+E75</f>
        <v>0</v>
      </c>
      <c r="J75" s="3">
        <f aca="true" t="shared" si="8" ref="J75:J85">+I75*$G75</f>
        <v>0</v>
      </c>
      <c r="K75" s="3">
        <f>-J75</f>
        <v>0</v>
      </c>
      <c r="L75" s="26">
        <f aca="true" t="shared" si="9" ref="L75:L85">+J75+K75</f>
        <v>0</v>
      </c>
      <c r="N75" s="25">
        <f>+I75</f>
        <v>0</v>
      </c>
      <c r="O75" s="3">
        <f aca="true" t="shared" si="10" ref="O75:O85">+N75*$G75</f>
        <v>0</v>
      </c>
      <c r="P75" s="3">
        <f>-O75</f>
        <v>0</v>
      </c>
      <c r="Q75" s="3">
        <v>0</v>
      </c>
      <c r="R75" s="26">
        <f aca="true" t="shared" si="11" ref="R75:R85">+O75+P75+Q75</f>
        <v>0</v>
      </c>
    </row>
    <row r="76" spans="1:18" s="3" customFormat="1" ht="13.5">
      <c r="A76" s="3">
        <f t="shared" si="6"/>
        <v>68</v>
      </c>
      <c r="B76" s="25" t="s">
        <v>46</v>
      </c>
      <c r="C76" s="3" t="s">
        <v>43</v>
      </c>
      <c r="D76" s="11" t="s">
        <v>6</v>
      </c>
      <c r="E76" s="75">
        <v>0</v>
      </c>
      <c r="F76" s="178">
        <v>0</v>
      </c>
      <c r="G76" s="76">
        <f t="shared" si="7"/>
        <v>0</v>
      </c>
      <c r="I76" s="25">
        <f>+E76</f>
        <v>0</v>
      </c>
      <c r="J76" s="3">
        <f t="shared" si="8"/>
        <v>0</v>
      </c>
      <c r="K76" s="3">
        <f>-J76</f>
        <v>0</v>
      </c>
      <c r="L76" s="26">
        <f t="shared" si="9"/>
        <v>0</v>
      </c>
      <c r="N76" s="25">
        <f>+I76</f>
        <v>0</v>
      </c>
      <c r="O76" s="3">
        <f t="shared" si="10"/>
        <v>0</v>
      </c>
      <c r="P76" s="3">
        <f>-O76</f>
        <v>0</v>
      </c>
      <c r="Q76" s="3">
        <v>0</v>
      </c>
      <c r="R76" s="26">
        <f t="shared" si="11"/>
        <v>0</v>
      </c>
    </row>
    <row r="77" spans="1:18" s="3" customFormat="1" ht="13.5">
      <c r="A77" s="3">
        <f t="shared" si="6"/>
        <v>69</v>
      </c>
      <c r="B77" s="25" t="s">
        <v>35</v>
      </c>
      <c r="C77" s="3" t="s">
        <v>14</v>
      </c>
      <c r="D77" s="11" t="s">
        <v>15</v>
      </c>
      <c r="E77" s="75">
        <v>25252</v>
      </c>
      <c r="F77" s="178">
        <v>25252</v>
      </c>
      <c r="G77" s="76">
        <f t="shared" si="7"/>
        <v>1</v>
      </c>
      <c r="I77" s="25">
        <f>+E77+F23</f>
        <v>25252</v>
      </c>
      <c r="J77" s="3">
        <f t="shared" si="8"/>
        <v>25252</v>
      </c>
      <c r="K77" s="3">
        <v>0</v>
      </c>
      <c r="L77" s="26">
        <f t="shared" si="9"/>
        <v>25252</v>
      </c>
      <c r="N77" s="25">
        <f>+I77+G23</f>
        <v>30389.12023035418</v>
      </c>
      <c r="O77" s="3">
        <f t="shared" si="10"/>
        <v>30389.12023035418</v>
      </c>
      <c r="P77" s="3">
        <v>0</v>
      </c>
      <c r="Q77" s="3">
        <v>0</v>
      </c>
      <c r="R77" s="26">
        <f t="shared" si="11"/>
        <v>30389.12023035418</v>
      </c>
    </row>
    <row r="78" spans="1:18" s="3" customFormat="1" ht="13.5">
      <c r="A78" s="3">
        <f t="shared" si="6"/>
        <v>70</v>
      </c>
      <c r="B78" s="25" t="s">
        <v>47</v>
      </c>
      <c r="C78" s="3" t="s">
        <v>45</v>
      </c>
      <c r="D78" s="11" t="s">
        <v>15</v>
      </c>
      <c r="E78" s="75">
        <v>540734</v>
      </c>
      <c r="F78" s="178">
        <v>540734</v>
      </c>
      <c r="G78" s="76">
        <f t="shared" si="7"/>
        <v>1</v>
      </c>
      <c r="I78" s="25">
        <f aca="true" t="shared" si="12" ref="I78:I85">+E78</f>
        <v>540734</v>
      </c>
      <c r="J78" s="3">
        <f t="shared" si="8"/>
        <v>540734</v>
      </c>
      <c r="K78" s="3">
        <v>0</v>
      </c>
      <c r="L78" s="26">
        <f t="shared" si="9"/>
        <v>540734</v>
      </c>
      <c r="N78" s="25">
        <f aca="true" t="shared" si="13" ref="N78:N85">+I78</f>
        <v>540734</v>
      </c>
      <c r="O78" s="3">
        <f t="shared" si="10"/>
        <v>540734</v>
      </c>
      <c r="P78" s="3">
        <v>0</v>
      </c>
      <c r="Q78" s="3">
        <v>0</v>
      </c>
      <c r="R78" s="26">
        <f t="shared" si="11"/>
        <v>540734</v>
      </c>
    </row>
    <row r="79" spans="1:18" s="3" customFormat="1" ht="13.5">
      <c r="A79" s="3">
        <f t="shared" si="6"/>
        <v>71</v>
      </c>
      <c r="B79" s="25" t="s">
        <v>48</v>
      </c>
      <c r="C79" s="3" t="s">
        <v>49</v>
      </c>
      <c r="D79" s="11" t="s">
        <v>15</v>
      </c>
      <c r="E79" s="75">
        <v>0</v>
      </c>
      <c r="F79" s="178">
        <v>0</v>
      </c>
      <c r="G79" s="76">
        <f t="shared" si="7"/>
        <v>0</v>
      </c>
      <c r="I79" s="25">
        <f t="shared" si="12"/>
        <v>0</v>
      </c>
      <c r="J79" s="3">
        <f t="shared" si="8"/>
        <v>0</v>
      </c>
      <c r="K79" s="3">
        <v>0</v>
      </c>
      <c r="L79" s="26">
        <f t="shared" si="9"/>
        <v>0</v>
      </c>
      <c r="N79" s="25">
        <f t="shared" si="13"/>
        <v>0</v>
      </c>
      <c r="O79" s="3">
        <f t="shared" si="10"/>
        <v>0</v>
      </c>
      <c r="P79" s="3">
        <v>0</v>
      </c>
      <c r="Q79" s="3">
        <v>0</v>
      </c>
      <c r="R79" s="26">
        <f t="shared" si="11"/>
        <v>0</v>
      </c>
    </row>
    <row r="80" spans="1:18" s="3" customFormat="1" ht="13.5">
      <c r="A80" s="3">
        <f t="shared" si="6"/>
        <v>72</v>
      </c>
      <c r="B80" s="25" t="s">
        <v>50</v>
      </c>
      <c r="C80" s="3" t="s">
        <v>51</v>
      </c>
      <c r="D80" s="11" t="s">
        <v>15</v>
      </c>
      <c r="E80" s="75">
        <v>0</v>
      </c>
      <c r="F80" s="178">
        <v>0</v>
      </c>
      <c r="G80" s="76">
        <f t="shared" si="7"/>
        <v>0</v>
      </c>
      <c r="I80" s="25">
        <f t="shared" si="12"/>
        <v>0</v>
      </c>
      <c r="J80" s="3">
        <f t="shared" si="8"/>
        <v>0</v>
      </c>
      <c r="K80" s="3">
        <v>0</v>
      </c>
      <c r="L80" s="26">
        <f t="shared" si="9"/>
        <v>0</v>
      </c>
      <c r="N80" s="25">
        <f t="shared" si="13"/>
        <v>0</v>
      </c>
      <c r="O80" s="3">
        <f t="shared" si="10"/>
        <v>0</v>
      </c>
      <c r="P80" s="3">
        <v>0</v>
      </c>
      <c r="Q80" s="3">
        <v>0</v>
      </c>
      <c r="R80" s="26">
        <f t="shared" si="11"/>
        <v>0</v>
      </c>
    </row>
    <row r="81" spans="1:18" s="3" customFormat="1" ht="13.5">
      <c r="A81" s="3">
        <f t="shared" si="6"/>
        <v>73</v>
      </c>
      <c r="B81" s="25" t="s">
        <v>52</v>
      </c>
      <c r="C81" s="3" t="s">
        <v>53</v>
      </c>
      <c r="D81" s="11" t="s">
        <v>15</v>
      </c>
      <c r="E81" s="75">
        <v>0</v>
      </c>
      <c r="F81" s="178">
        <v>0</v>
      </c>
      <c r="G81" s="76">
        <f t="shared" si="7"/>
        <v>0</v>
      </c>
      <c r="I81" s="25">
        <f t="shared" si="12"/>
        <v>0</v>
      </c>
      <c r="J81" s="3">
        <f t="shared" si="8"/>
        <v>0</v>
      </c>
      <c r="K81" s="3">
        <v>0</v>
      </c>
      <c r="L81" s="26">
        <f t="shared" si="9"/>
        <v>0</v>
      </c>
      <c r="N81" s="25">
        <f t="shared" si="13"/>
        <v>0</v>
      </c>
      <c r="O81" s="3">
        <f t="shared" si="10"/>
        <v>0</v>
      </c>
      <c r="P81" s="3">
        <v>0</v>
      </c>
      <c r="Q81" s="3">
        <v>0</v>
      </c>
      <c r="R81" s="26">
        <f t="shared" si="11"/>
        <v>0</v>
      </c>
    </row>
    <row r="82" spans="1:18" s="3" customFormat="1" ht="13.5">
      <c r="A82" s="3">
        <f t="shared" si="6"/>
        <v>74</v>
      </c>
      <c r="B82" s="25" t="s">
        <v>36</v>
      </c>
      <c r="C82" s="3" t="s">
        <v>37</v>
      </c>
      <c r="D82" s="11" t="s">
        <v>6</v>
      </c>
      <c r="E82" s="75">
        <v>0</v>
      </c>
      <c r="F82" s="178">
        <v>0</v>
      </c>
      <c r="G82" s="76">
        <f t="shared" si="7"/>
        <v>0</v>
      </c>
      <c r="I82" s="25">
        <f t="shared" si="12"/>
        <v>0</v>
      </c>
      <c r="J82" s="3">
        <f t="shared" si="8"/>
        <v>0</v>
      </c>
      <c r="K82" s="3">
        <v>0</v>
      </c>
      <c r="L82" s="26">
        <f t="shared" si="9"/>
        <v>0</v>
      </c>
      <c r="N82" s="25">
        <f t="shared" si="13"/>
        <v>0</v>
      </c>
      <c r="O82" s="3">
        <f t="shared" si="10"/>
        <v>0</v>
      </c>
      <c r="P82" s="3">
        <v>0</v>
      </c>
      <c r="Q82" s="3">
        <v>0</v>
      </c>
      <c r="R82" s="26">
        <f t="shared" si="11"/>
        <v>0</v>
      </c>
    </row>
    <row r="83" spans="1:18" s="3" customFormat="1" ht="13.5">
      <c r="A83" s="3">
        <f t="shared" si="6"/>
        <v>75</v>
      </c>
      <c r="B83" s="25" t="s">
        <v>38</v>
      </c>
      <c r="C83" s="3" t="s">
        <v>39</v>
      </c>
      <c r="D83" s="11" t="s">
        <v>6</v>
      </c>
      <c r="E83" s="75">
        <v>588054</v>
      </c>
      <c r="F83" s="178">
        <v>588054</v>
      </c>
      <c r="G83" s="76">
        <f t="shared" si="7"/>
        <v>1</v>
      </c>
      <c r="I83" s="25">
        <f t="shared" si="12"/>
        <v>588054</v>
      </c>
      <c r="J83" s="3">
        <f t="shared" si="8"/>
        <v>588054</v>
      </c>
      <c r="K83" s="3">
        <f>-J83</f>
        <v>-588054</v>
      </c>
      <c r="L83" s="26">
        <f t="shared" si="9"/>
        <v>0</v>
      </c>
      <c r="N83" s="25">
        <f t="shared" si="13"/>
        <v>588054</v>
      </c>
      <c r="O83" s="3">
        <f t="shared" si="10"/>
        <v>588054</v>
      </c>
      <c r="P83" s="3">
        <f>-O83</f>
        <v>-588054</v>
      </c>
      <c r="Q83" s="3">
        <v>0</v>
      </c>
      <c r="R83" s="26">
        <f t="shared" si="11"/>
        <v>0</v>
      </c>
    </row>
    <row r="84" spans="1:18" s="3" customFormat="1" ht="13.5">
      <c r="A84" s="3">
        <f t="shared" si="6"/>
        <v>76</v>
      </c>
      <c r="B84" s="25" t="s">
        <v>40</v>
      </c>
      <c r="C84" s="3" t="s">
        <v>41</v>
      </c>
      <c r="D84" s="11" t="s">
        <v>6</v>
      </c>
      <c r="E84" s="75">
        <v>0</v>
      </c>
      <c r="F84" s="178">
        <v>0</v>
      </c>
      <c r="G84" s="76">
        <f t="shared" si="7"/>
        <v>0</v>
      </c>
      <c r="I84" s="25">
        <f t="shared" si="12"/>
        <v>0</v>
      </c>
      <c r="J84" s="3">
        <f t="shared" si="8"/>
        <v>0</v>
      </c>
      <c r="K84" s="3">
        <f>-J84</f>
        <v>0</v>
      </c>
      <c r="L84" s="26">
        <f t="shared" si="9"/>
        <v>0</v>
      </c>
      <c r="N84" s="25">
        <f t="shared" si="13"/>
        <v>0</v>
      </c>
      <c r="O84" s="3">
        <f t="shared" si="10"/>
        <v>0</v>
      </c>
      <c r="P84" s="3">
        <f>-O84</f>
        <v>0</v>
      </c>
      <c r="Q84" s="3">
        <v>0</v>
      </c>
      <c r="R84" s="26">
        <f t="shared" si="11"/>
        <v>0</v>
      </c>
    </row>
    <row r="85" spans="1:18" s="3" customFormat="1" ht="13.5">
      <c r="A85" s="3">
        <f t="shared" si="6"/>
        <v>77</v>
      </c>
      <c r="B85" s="88">
        <v>2834001</v>
      </c>
      <c r="C85" s="3" t="s">
        <v>32</v>
      </c>
      <c r="D85" s="11" t="s">
        <v>6</v>
      </c>
      <c r="E85" s="75">
        <v>0</v>
      </c>
      <c r="F85" s="178"/>
      <c r="G85" s="76">
        <f t="shared" si="7"/>
        <v>0</v>
      </c>
      <c r="I85" s="25">
        <f t="shared" si="12"/>
        <v>0</v>
      </c>
      <c r="J85" s="3">
        <f t="shared" si="8"/>
        <v>0</v>
      </c>
      <c r="K85" s="3">
        <f>-J85</f>
        <v>0</v>
      </c>
      <c r="L85" s="26">
        <f t="shared" si="9"/>
        <v>0</v>
      </c>
      <c r="N85" s="25">
        <f t="shared" si="13"/>
        <v>0</v>
      </c>
      <c r="O85" s="3">
        <f t="shared" si="10"/>
        <v>0</v>
      </c>
      <c r="P85" s="3">
        <f>-O85</f>
        <v>0</v>
      </c>
      <c r="Q85" s="3">
        <v>0</v>
      </c>
      <c r="R85" s="26">
        <f t="shared" si="11"/>
        <v>0</v>
      </c>
    </row>
    <row r="86" spans="1:18" s="3" customFormat="1" ht="13.5">
      <c r="A86" s="3">
        <f t="shared" si="6"/>
        <v>78</v>
      </c>
      <c r="B86" s="25"/>
      <c r="D86" s="11"/>
      <c r="E86" s="25"/>
      <c r="G86" s="76">
        <f t="shared" si="7"/>
        <v>0</v>
      </c>
      <c r="I86" s="25"/>
      <c r="L86" s="26"/>
      <c r="N86" s="25"/>
      <c r="R86" s="26"/>
    </row>
    <row r="87" spans="1:18" s="3" customFormat="1" ht="13.5">
      <c r="A87" s="3">
        <f t="shared" si="6"/>
        <v>79</v>
      </c>
      <c r="B87" s="89"/>
      <c r="C87" s="9" t="s">
        <v>118</v>
      </c>
      <c r="D87" s="9"/>
      <c r="E87" s="68">
        <f>+SUM(E75:E86)</f>
        <v>1154040</v>
      </c>
      <c r="F87" s="9">
        <f>+SUM(F75:F86)</f>
        <v>1154040</v>
      </c>
      <c r="G87" s="80">
        <f t="shared" si="7"/>
        <v>1</v>
      </c>
      <c r="H87" s="7"/>
      <c r="I87" s="68">
        <f>+SUM(I75:I86)</f>
        <v>1154040</v>
      </c>
      <c r="J87" s="9">
        <f>+SUM(J75:J86)</f>
        <v>1154040</v>
      </c>
      <c r="K87" s="9">
        <f>+SUM(K75:K86)</f>
        <v>-588054</v>
      </c>
      <c r="L87" s="32">
        <f>+SUM(L75:L86)</f>
        <v>565986</v>
      </c>
      <c r="M87" s="7"/>
      <c r="N87" s="68">
        <f>+SUM(N75:N86)</f>
        <v>1159177.1202303541</v>
      </c>
      <c r="O87" s="9">
        <f>+SUM(O75:O86)</f>
        <v>1159177.1202303541</v>
      </c>
      <c r="P87" s="9">
        <f>+SUM(P75:P86)</f>
        <v>-588054</v>
      </c>
      <c r="Q87" s="9">
        <f>+SUM(Q75:Q86)</f>
        <v>0</v>
      </c>
      <c r="R87" s="32">
        <f>+SUM(R75:R86)</f>
        <v>571123.1202303541</v>
      </c>
    </row>
    <row r="88" s="3" customFormat="1" ht="13.5"/>
    <row r="89" s="3" customFormat="1" ht="13.5"/>
  </sheetData>
  <sheetProtection/>
  <mergeCells count="9">
    <mergeCell ref="I65:L65"/>
    <mergeCell ref="N65:R65"/>
    <mergeCell ref="B3:L3"/>
    <mergeCell ref="B27:R27"/>
    <mergeCell ref="I31:L31"/>
    <mergeCell ref="N31:R31"/>
    <mergeCell ref="B32:D32"/>
    <mergeCell ref="I43:L43"/>
    <mergeCell ref="N43:R43"/>
  </mergeCells>
  <printOptions/>
  <pageMargins left="0.7" right="0.7" top="0.75" bottom="0.75" header="0.3" footer="0.3"/>
  <pageSetup fitToHeight="0" fitToWidth="1" horizontalDpi="600" verticalDpi="600" orientation="landscape" paperSize="5" scale="61" r:id="rId1"/>
  <headerFooter>
    <oddHeader>&amp;RPage &amp;P of &amp;N</oddHeader>
  </headerFooter>
  <rowBreaks count="1" manualBreakCount="1">
    <brk id="41" max="255" man="1"/>
  </rowBreaks>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G8" sqref="G8"/>
    </sheetView>
  </sheetViews>
  <sheetFormatPr defaultColWidth="9.140625" defaultRowHeight="12.75"/>
  <cols>
    <col min="2" max="2" width="18.7109375" style="0" customWidth="1"/>
    <col min="3" max="9" width="16.7109375" style="0" customWidth="1"/>
  </cols>
  <sheetData>
    <row r="1" ht="12.75">
      <c r="B1" s="51" t="s">
        <v>173</v>
      </c>
    </row>
    <row r="2" ht="12.75">
      <c r="B2" s="51" t="s">
        <v>106</v>
      </c>
    </row>
    <row r="3" ht="12.75">
      <c r="B3" s="66" t="str">
        <f>"RATE YEAR ENDED DECEMBER 31, "&amp;2017</f>
        <v>RATE YEAR ENDED DECEMBER 31, 2017</v>
      </c>
    </row>
    <row r="4" spans="2:9" ht="12.75">
      <c r="B4" s="187"/>
      <c r="C4" s="187"/>
      <c r="D4" s="187"/>
      <c r="E4" s="187"/>
      <c r="F4" s="187"/>
      <c r="G4" s="187"/>
      <c r="H4" s="187"/>
      <c r="I4" s="187"/>
    </row>
    <row r="5" spans="2:9" ht="18.75" customHeight="1">
      <c r="B5" s="188"/>
      <c r="C5" s="188"/>
      <c r="D5" s="188"/>
      <c r="E5" s="188"/>
      <c r="F5" s="33"/>
      <c r="G5" s="33"/>
      <c r="H5" s="33"/>
      <c r="I5" s="33"/>
    </row>
    <row r="6" spans="1:9" ht="34.5" customHeight="1">
      <c r="A6" s="189" t="s">
        <v>105</v>
      </c>
      <c r="B6" s="189"/>
      <c r="C6" s="189"/>
      <c r="D6" s="189"/>
      <c r="E6" s="189"/>
      <c r="F6" s="189"/>
      <c r="G6" s="189"/>
      <c r="H6" s="189"/>
      <c r="I6" s="189"/>
    </row>
    <row r="7" spans="1:9" ht="34.5" customHeight="1">
      <c r="A7" s="50"/>
      <c r="B7" s="50"/>
      <c r="C7" s="50"/>
      <c r="D7" s="50"/>
      <c r="E7" s="50"/>
      <c r="F7" s="50"/>
      <c r="G7" s="50"/>
      <c r="H7" s="50"/>
      <c r="I7" s="50"/>
    </row>
    <row r="8" spans="1:9" ht="18.75" customHeight="1">
      <c r="A8" s="60" t="s">
        <v>124</v>
      </c>
      <c r="B8" s="50"/>
      <c r="C8" s="50"/>
      <c r="D8" s="50"/>
      <c r="E8" s="50"/>
      <c r="F8" s="50"/>
      <c r="G8" s="50"/>
      <c r="H8" s="50"/>
      <c r="I8" s="50"/>
    </row>
    <row r="9" spans="1:9" ht="18.75" customHeight="1">
      <c r="A9" s="50"/>
      <c r="B9" s="50"/>
      <c r="D9" s="50"/>
      <c r="E9" s="190" t="s">
        <v>114</v>
      </c>
      <c r="F9" s="190"/>
      <c r="G9" s="50"/>
      <c r="H9" s="50"/>
      <c r="I9" s="50"/>
    </row>
    <row r="10" spans="1:9" ht="18.75" customHeight="1">
      <c r="A10" s="38">
        <v>1</v>
      </c>
      <c r="B10" s="59" t="s">
        <v>122</v>
      </c>
      <c r="C10" s="59"/>
      <c r="D10" s="59"/>
      <c r="E10" s="59" t="str">
        <f>"ADIT Forecast Line "&amp;KTCo!A67&amp;" , Col. "&amp;KTCo!O64</f>
        <v>ADIT Forecast Line 59 , Col. (I)</v>
      </c>
      <c r="F10" s="50"/>
      <c r="G10" s="61">
        <f>+KTCo!O67</f>
        <v>14898506.879769646</v>
      </c>
      <c r="H10" s="50"/>
      <c r="I10" s="50"/>
    </row>
    <row r="11" spans="1:9" ht="18.75" customHeight="1">
      <c r="A11" s="38">
        <f>+A10+1</f>
        <v>2</v>
      </c>
      <c r="B11" s="59" t="s">
        <v>128</v>
      </c>
      <c r="C11" s="59"/>
      <c r="D11" s="59"/>
      <c r="E11" s="59" t="str">
        <f>"ADIT Forecast Line "&amp;KTCo!A67&amp;" , Col. "&amp;KTCo!J64</f>
        <v>ADIT Forecast Line 59 , Col. (E)</v>
      </c>
      <c r="F11" s="50"/>
      <c r="G11" s="61">
        <f>+KTCo!J67</f>
        <v>12379993</v>
      </c>
      <c r="H11" s="50"/>
      <c r="I11" s="50"/>
    </row>
    <row r="12" spans="1:9" ht="18.75" customHeight="1">
      <c r="A12" s="38">
        <f>+A11+1</f>
        <v>3</v>
      </c>
      <c r="B12" s="59" t="s">
        <v>121</v>
      </c>
      <c r="C12" s="59"/>
      <c r="D12" s="59"/>
      <c r="E12" s="50" t="str">
        <f>"Line "&amp;A10&amp;" less Line "&amp;A11</f>
        <v>Line 1 less Line 2</v>
      </c>
      <c r="F12" s="50"/>
      <c r="G12" s="62">
        <f>+G10-G11</f>
        <v>2518513.8797696456</v>
      </c>
      <c r="H12" s="50"/>
      <c r="I12" s="50"/>
    </row>
    <row r="13" spans="1:9" ht="18.75" customHeight="1">
      <c r="A13" s="38">
        <f>+A12+1</f>
        <v>4</v>
      </c>
      <c r="B13" s="59" t="s">
        <v>123</v>
      </c>
      <c r="C13" s="59"/>
      <c r="D13" s="59"/>
      <c r="E13" s="50" t="str">
        <f>"Line "&amp;A12&amp;" / 12"</f>
        <v>Line 3 / 12</v>
      </c>
      <c r="F13" s="50"/>
      <c r="G13" s="61">
        <f>+G12/12</f>
        <v>209876.15664747046</v>
      </c>
      <c r="H13" s="50"/>
      <c r="I13" s="50"/>
    </row>
    <row r="14" spans="1:9" ht="18.75" customHeight="1">
      <c r="A14" s="59"/>
      <c r="B14" s="59"/>
      <c r="C14" s="59"/>
      <c r="D14" s="59"/>
      <c r="E14" s="50"/>
      <c r="F14" s="50"/>
      <c r="G14" s="50"/>
      <c r="H14" s="50"/>
      <c r="I14" s="50"/>
    </row>
    <row r="15" spans="1:9" ht="18.75" customHeight="1">
      <c r="A15" s="50"/>
      <c r="B15" s="50"/>
      <c r="C15" s="50"/>
      <c r="D15" s="50"/>
      <c r="E15" s="50"/>
      <c r="F15" s="50"/>
      <c r="G15" s="50"/>
      <c r="H15" s="50"/>
      <c r="I15" s="50"/>
    </row>
    <row r="16" spans="2:9" ht="13.5" customHeight="1">
      <c r="B16" s="34"/>
      <c r="C16" s="34"/>
      <c r="D16" s="34"/>
      <c r="E16" s="34"/>
      <c r="F16" s="34"/>
      <c r="G16" s="34"/>
      <c r="H16" s="34"/>
      <c r="I16" s="34"/>
    </row>
    <row r="17" spans="2:9" ht="15">
      <c r="B17" s="35" t="s">
        <v>61</v>
      </c>
      <c r="C17" s="35" t="s">
        <v>62</v>
      </c>
      <c r="D17" s="35" t="s">
        <v>90</v>
      </c>
      <c r="E17" s="35" t="s">
        <v>91</v>
      </c>
      <c r="F17" s="35" t="s">
        <v>92</v>
      </c>
      <c r="G17" s="35" t="s">
        <v>70</v>
      </c>
      <c r="H17" s="35" t="s">
        <v>71</v>
      </c>
      <c r="I17" s="35" t="s">
        <v>72</v>
      </c>
    </row>
    <row r="18" spans="1:10" s="37" customFormat="1" ht="42">
      <c r="A18" s="36" t="s">
        <v>93</v>
      </c>
      <c r="B18" s="46" t="s">
        <v>94</v>
      </c>
      <c r="C18" s="47" t="s">
        <v>126</v>
      </c>
      <c r="D18" s="47" t="s">
        <v>96</v>
      </c>
      <c r="E18" s="47" t="s">
        <v>167</v>
      </c>
      <c r="F18" s="47" t="s">
        <v>97</v>
      </c>
      <c r="G18" s="47" t="s">
        <v>98</v>
      </c>
      <c r="H18" s="46" t="s">
        <v>95</v>
      </c>
      <c r="I18" s="47" t="s">
        <v>99</v>
      </c>
      <c r="J18"/>
    </row>
    <row r="19" spans="1:9" ht="12.75">
      <c r="A19" s="38">
        <f>+A13+1</f>
        <v>5</v>
      </c>
      <c r="B19" s="33" t="s">
        <v>89</v>
      </c>
      <c r="C19" s="48">
        <f>+G11</f>
        <v>12379993</v>
      </c>
      <c r="D19" s="39">
        <f>C19</f>
        <v>12379993</v>
      </c>
      <c r="E19" s="33"/>
      <c r="F19" s="63">
        <v>365</v>
      </c>
      <c r="G19" s="40">
        <f>F19/$F$19</f>
        <v>1</v>
      </c>
      <c r="H19" s="39">
        <f>C19*G19</f>
        <v>12379993</v>
      </c>
      <c r="I19" s="39">
        <f>H19</f>
        <v>12379993</v>
      </c>
    </row>
    <row r="20" spans="1:9" ht="12.75">
      <c r="A20" s="38">
        <f>+A19+1</f>
        <v>6</v>
      </c>
      <c r="B20" s="33" t="s">
        <v>77</v>
      </c>
      <c r="C20" s="48">
        <f>+G13</f>
        <v>209876.15664747046</v>
      </c>
      <c r="D20" s="39">
        <f>D19+C20</f>
        <v>12589869.15664747</v>
      </c>
      <c r="E20" s="63">
        <v>31</v>
      </c>
      <c r="F20" s="33">
        <v>335</v>
      </c>
      <c r="G20" s="40">
        <f aca="true" t="shared" si="0" ref="G20:G31">F20/$F$19</f>
        <v>0.9178082191780822</v>
      </c>
      <c r="H20" s="39">
        <f aca="true" t="shared" si="1" ref="H20:H31">C20*G20</f>
        <v>192626.06158055508</v>
      </c>
      <c r="I20" s="39">
        <f>I19+H20</f>
        <v>12572619.061580556</v>
      </c>
    </row>
    <row r="21" spans="1:9" ht="12.75">
      <c r="A21" s="38">
        <f aca="true" t="shared" si="2" ref="A21:A35">+A20+1</f>
        <v>7</v>
      </c>
      <c r="B21" s="33" t="s">
        <v>78</v>
      </c>
      <c r="C21" s="48">
        <f>+C$20</f>
        <v>209876.15664747046</v>
      </c>
      <c r="D21" s="39">
        <f>D20+C21</f>
        <v>12799745.31329494</v>
      </c>
      <c r="E21" s="63">
        <v>28</v>
      </c>
      <c r="F21" s="33">
        <v>307</v>
      </c>
      <c r="G21" s="40">
        <f t="shared" si="0"/>
        <v>0.8410958904109589</v>
      </c>
      <c r="H21" s="39">
        <f t="shared" si="1"/>
        <v>176525.97285143405</v>
      </c>
      <c r="I21" s="39">
        <f aca="true" t="shared" si="3" ref="I21:I31">I20+H21</f>
        <v>12749145.03443199</v>
      </c>
    </row>
    <row r="22" spans="1:9" ht="12.75">
      <c r="A22" s="38">
        <f t="shared" si="2"/>
        <v>8</v>
      </c>
      <c r="B22" s="33" t="s">
        <v>79</v>
      </c>
      <c r="C22" s="48">
        <f aca="true" t="shared" si="4" ref="C22:C31">+C$20</f>
        <v>209876.15664747046</v>
      </c>
      <c r="D22" s="39">
        <f aca="true" t="shared" si="5" ref="D22:D31">D21+C22</f>
        <v>13009621.46994241</v>
      </c>
      <c r="E22" s="63">
        <v>31</v>
      </c>
      <c r="F22" s="33">
        <v>276</v>
      </c>
      <c r="G22" s="40">
        <f t="shared" si="0"/>
        <v>0.7561643835616438</v>
      </c>
      <c r="H22" s="39">
        <f t="shared" si="1"/>
        <v>158700.8746156215</v>
      </c>
      <c r="I22" s="39">
        <f t="shared" si="3"/>
        <v>12907845.909047611</v>
      </c>
    </row>
    <row r="23" spans="1:9" ht="12.75">
      <c r="A23" s="38">
        <f t="shared" si="2"/>
        <v>9</v>
      </c>
      <c r="B23" s="33" t="s">
        <v>80</v>
      </c>
      <c r="C23" s="48">
        <f t="shared" si="4"/>
        <v>209876.15664747046</v>
      </c>
      <c r="D23" s="39">
        <f t="shared" si="5"/>
        <v>13219497.62658988</v>
      </c>
      <c r="E23" s="63">
        <v>30</v>
      </c>
      <c r="F23" s="33">
        <v>246</v>
      </c>
      <c r="G23" s="40">
        <f t="shared" si="0"/>
        <v>0.673972602739726</v>
      </c>
      <c r="H23" s="39">
        <f t="shared" si="1"/>
        <v>141450.7795487061</v>
      </c>
      <c r="I23" s="39">
        <f t="shared" si="3"/>
        <v>13049296.688596318</v>
      </c>
    </row>
    <row r="24" spans="1:9" ht="12.75">
      <c r="A24" s="38">
        <f t="shared" si="2"/>
        <v>10</v>
      </c>
      <c r="B24" s="33" t="s">
        <v>81</v>
      </c>
      <c r="C24" s="48">
        <f t="shared" si="4"/>
        <v>209876.15664747046</v>
      </c>
      <c r="D24" s="39">
        <f t="shared" si="5"/>
        <v>13429373.78323735</v>
      </c>
      <c r="E24" s="63">
        <v>31</v>
      </c>
      <c r="F24" s="33">
        <v>215</v>
      </c>
      <c r="G24" s="40">
        <f t="shared" si="0"/>
        <v>0.589041095890411</v>
      </c>
      <c r="H24" s="39">
        <f t="shared" si="1"/>
        <v>123625.68131289356</v>
      </c>
      <c r="I24" s="39">
        <f>I23+H24</f>
        <v>13172922.369909212</v>
      </c>
    </row>
    <row r="25" spans="1:9" ht="12.75">
      <c r="A25" s="38">
        <f t="shared" si="2"/>
        <v>11</v>
      </c>
      <c r="B25" s="33" t="s">
        <v>82</v>
      </c>
      <c r="C25" s="48">
        <f t="shared" si="4"/>
        <v>209876.15664747046</v>
      </c>
      <c r="D25" s="39">
        <f t="shared" si="5"/>
        <v>13639249.93988482</v>
      </c>
      <c r="E25" s="63">
        <v>30</v>
      </c>
      <c r="F25" s="33">
        <v>185</v>
      </c>
      <c r="G25" s="40">
        <f t="shared" si="0"/>
        <v>0.5068493150684932</v>
      </c>
      <c r="H25" s="39">
        <f t="shared" si="1"/>
        <v>106375.58624597818</v>
      </c>
      <c r="I25" s="39">
        <f>I24+H25</f>
        <v>13279297.95615519</v>
      </c>
    </row>
    <row r="26" spans="1:9" ht="12.75">
      <c r="A26" s="38">
        <f t="shared" si="2"/>
        <v>12</v>
      </c>
      <c r="B26" s="33" t="s">
        <v>83</v>
      </c>
      <c r="C26" s="48">
        <f t="shared" si="4"/>
        <v>209876.15664747046</v>
      </c>
      <c r="D26" s="39">
        <f t="shared" si="5"/>
        <v>13849126.096532289</v>
      </c>
      <c r="E26" s="63">
        <v>31</v>
      </c>
      <c r="F26" s="33">
        <v>154</v>
      </c>
      <c r="G26" s="40">
        <f t="shared" si="0"/>
        <v>0.42191780821917807</v>
      </c>
      <c r="H26" s="39">
        <f t="shared" si="1"/>
        <v>88550.48801016562</v>
      </c>
      <c r="I26" s="39">
        <f t="shared" si="3"/>
        <v>13367848.444165356</v>
      </c>
    </row>
    <row r="27" spans="1:9" ht="12.75">
      <c r="A27" s="38">
        <f t="shared" si="2"/>
        <v>13</v>
      </c>
      <c r="B27" s="33" t="s">
        <v>84</v>
      </c>
      <c r="C27" s="48">
        <f t="shared" si="4"/>
        <v>209876.15664747046</v>
      </c>
      <c r="D27" s="39">
        <f t="shared" si="5"/>
        <v>14059002.253179759</v>
      </c>
      <c r="E27" s="63">
        <v>31</v>
      </c>
      <c r="F27" s="33">
        <v>123</v>
      </c>
      <c r="G27" s="40">
        <f t="shared" si="0"/>
        <v>0.336986301369863</v>
      </c>
      <c r="H27" s="39">
        <f t="shared" si="1"/>
        <v>70725.38977435305</v>
      </c>
      <c r="I27" s="39">
        <f t="shared" si="3"/>
        <v>13438573.833939709</v>
      </c>
    </row>
    <row r="28" spans="1:9" ht="12.75">
      <c r="A28" s="38">
        <f t="shared" si="2"/>
        <v>14</v>
      </c>
      <c r="B28" s="33" t="s">
        <v>85</v>
      </c>
      <c r="C28" s="48">
        <f t="shared" si="4"/>
        <v>209876.15664747046</v>
      </c>
      <c r="D28" s="39">
        <f t="shared" si="5"/>
        <v>14268878.409827229</v>
      </c>
      <c r="E28" s="63">
        <v>30</v>
      </c>
      <c r="F28" s="33">
        <v>93</v>
      </c>
      <c r="G28" s="40">
        <f t="shared" si="0"/>
        <v>0.2547945205479452</v>
      </c>
      <c r="H28" s="39">
        <f t="shared" si="1"/>
        <v>53475.29470743768</v>
      </c>
      <c r="I28" s="39">
        <f t="shared" si="3"/>
        <v>13492049.128647147</v>
      </c>
    </row>
    <row r="29" spans="1:9" ht="12.75">
      <c r="A29" s="38">
        <f t="shared" si="2"/>
        <v>15</v>
      </c>
      <c r="B29" s="33" t="s">
        <v>86</v>
      </c>
      <c r="C29" s="48">
        <f t="shared" si="4"/>
        <v>209876.15664747046</v>
      </c>
      <c r="D29" s="39">
        <f t="shared" si="5"/>
        <v>14478754.566474698</v>
      </c>
      <c r="E29" s="63">
        <v>31</v>
      </c>
      <c r="F29" s="33">
        <v>62</v>
      </c>
      <c r="G29" s="40">
        <f t="shared" si="0"/>
        <v>0.16986301369863013</v>
      </c>
      <c r="H29" s="39">
        <f t="shared" si="1"/>
        <v>35650.19647162512</v>
      </c>
      <c r="I29" s="39">
        <f t="shared" si="3"/>
        <v>13527699.325118773</v>
      </c>
    </row>
    <row r="30" spans="1:9" ht="12.75">
      <c r="A30" s="38">
        <f t="shared" si="2"/>
        <v>16</v>
      </c>
      <c r="B30" s="33" t="s">
        <v>87</v>
      </c>
      <c r="C30" s="48">
        <f t="shared" si="4"/>
        <v>209876.15664747046</v>
      </c>
      <c r="D30" s="39">
        <f t="shared" si="5"/>
        <v>14688630.723122168</v>
      </c>
      <c r="E30" s="63">
        <v>30</v>
      </c>
      <c r="F30" s="33">
        <v>32</v>
      </c>
      <c r="G30" s="40">
        <f t="shared" si="0"/>
        <v>0.08767123287671233</v>
      </c>
      <c r="H30" s="39">
        <f t="shared" si="1"/>
        <v>18400.101404709738</v>
      </c>
      <c r="I30" s="39">
        <f t="shared" si="3"/>
        <v>13546099.426523482</v>
      </c>
    </row>
    <row r="31" spans="1:9" ht="12.75">
      <c r="A31" s="38">
        <f t="shared" si="2"/>
        <v>17</v>
      </c>
      <c r="B31" s="33" t="s">
        <v>88</v>
      </c>
      <c r="C31" s="48">
        <f t="shared" si="4"/>
        <v>209876.15664747046</v>
      </c>
      <c r="D31" s="39">
        <f t="shared" si="5"/>
        <v>14898506.879769638</v>
      </c>
      <c r="E31" s="63">
        <v>31</v>
      </c>
      <c r="F31" s="33">
        <f>F30-E31</f>
        <v>1</v>
      </c>
      <c r="G31" s="40">
        <f t="shared" si="0"/>
        <v>0.0027397260273972603</v>
      </c>
      <c r="H31" s="39">
        <f t="shared" si="1"/>
        <v>575.0031688971793</v>
      </c>
      <c r="I31" s="39">
        <f t="shared" si="3"/>
        <v>13546674.42969238</v>
      </c>
    </row>
    <row r="32" spans="1:9" ht="12.75">
      <c r="A32" s="38">
        <f t="shared" si="2"/>
        <v>18</v>
      </c>
      <c r="B32" s="33"/>
      <c r="C32" s="33"/>
      <c r="D32" s="33"/>
      <c r="E32" s="33"/>
      <c r="F32" s="33"/>
      <c r="G32" s="33"/>
      <c r="H32" s="41"/>
      <c r="I32" s="33"/>
    </row>
    <row r="33" spans="1:9" ht="12.75">
      <c r="A33" s="38">
        <f t="shared" si="2"/>
        <v>19</v>
      </c>
      <c r="B33" s="33" t="s">
        <v>125</v>
      </c>
      <c r="C33" s="33"/>
      <c r="D33" s="42">
        <f>+D31</f>
        <v>14898506.879769638</v>
      </c>
      <c r="E33" s="33"/>
      <c r="F33" s="33"/>
      <c r="G33" s="33"/>
      <c r="H33" s="33"/>
      <c r="I33" s="42">
        <f>+I31</f>
        <v>13546674.42969238</v>
      </c>
    </row>
    <row r="34" spans="1:9" ht="12.75">
      <c r="A34" s="38">
        <f t="shared" si="2"/>
        <v>20</v>
      </c>
      <c r="B34" s="43"/>
      <c r="C34" s="43"/>
      <c r="D34" s="43"/>
      <c r="E34" s="43"/>
      <c r="F34" s="43"/>
      <c r="G34" s="43"/>
      <c r="H34" s="43"/>
      <c r="I34" s="43"/>
    </row>
    <row r="35" spans="1:9" ht="13.5" thickBot="1">
      <c r="A35" s="38">
        <f t="shared" si="2"/>
        <v>21</v>
      </c>
      <c r="B35" s="44" t="str">
        <f>"Proration Adjustment - Line "&amp;A33&amp;" Col. "&amp;I17&amp;" less Col. "&amp;D17</f>
        <v>Proration Adjustment - Line 19 Col. (H) less Col. (C )</v>
      </c>
      <c r="C35" s="44"/>
      <c r="D35" s="44"/>
      <c r="E35" s="44"/>
      <c r="F35" s="44"/>
      <c r="G35" s="44"/>
      <c r="H35" s="44"/>
      <c r="I35" s="45">
        <f>+I33-D33</f>
        <v>-1351832.450077258</v>
      </c>
    </row>
    <row r="36" spans="2:9" ht="13.5" thickTop="1">
      <c r="B36" s="43"/>
      <c r="C36" s="43"/>
      <c r="D36" s="43"/>
      <c r="E36" s="43"/>
      <c r="F36" s="43"/>
      <c r="G36" s="43"/>
      <c r="H36" s="43"/>
      <c r="I36" s="43"/>
    </row>
  </sheetData>
  <sheetProtection/>
  <mergeCells count="4">
    <mergeCell ref="B4:I4"/>
    <mergeCell ref="B5:E5"/>
    <mergeCell ref="A6:I6"/>
    <mergeCell ref="E9:F9"/>
  </mergeCells>
  <printOptions/>
  <pageMargins left="0.7" right="0.7" top="0.75" bottom="0.75" header="0.3" footer="0.3"/>
  <pageSetup horizontalDpi="600" verticalDpi="600" orientation="landscape" scale="85"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O214"/>
  <sheetViews>
    <sheetView zoomScale="75" zoomScaleNormal="75" zoomScaleSheetLayoutView="100" zoomScalePageLayoutView="0" workbookViewId="0" topLeftCell="A13">
      <selection activeCell="G44" sqref="G44"/>
    </sheetView>
  </sheetViews>
  <sheetFormatPr defaultColWidth="9.140625" defaultRowHeight="12.75"/>
  <cols>
    <col min="1" max="1" width="9.140625" style="98" customWidth="1"/>
    <col min="2" max="2" width="0.85546875" style="103" customWidth="1"/>
    <col min="3" max="3" width="41.57421875" style="98" customWidth="1"/>
    <col min="4" max="4" width="27.140625" style="98" customWidth="1"/>
    <col min="5" max="5" width="23.140625" style="98" customWidth="1"/>
    <col min="6" max="6" width="3.140625" style="98" customWidth="1"/>
    <col min="7" max="7" width="24.57421875" style="98" customWidth="1"/>
    <col min="8" max="8" width="2.8515625" style="98" customWidth="1"/>
    <col min="9" max="9" width="20.8515625" style="98" customWidth="1"/>
    <col min="10" max="10" width="4.7109375" style="98" customWidth="1"/>
    <col min="11" max="11" width="18.00390625" style="98" bestFit="1" customWidth="1"/>
    <col min="12" max="12" width="20.421875" style="98" customWidth="1"/>
    <col min="13" max="15" width="9.140625" style="98" customWidth="1"/>
    <col min="16" max="16" width="10.00390625" style="98" bestFit="1" customWidth="1"/>
    <col min="17" max="17" width="17.7109375" style="98" customWidth="1"/>
    <col min="18" max="18" width="15.57421875" style="98" bestFit="1" customWidth="1"/>
    <col min="19" max="16384" width="9.140625" style="98" customWidth="1"/>
  </cols>
  <sheetData>
    <row r="1" spans="1:11" ht="15">
      <c r="A1" s="191" t="s">
        <v>138</v>
      </c>
      <c r="B1" s="191"/>
      <c r="C1" s="191"/>
      <c r="D1" s="191"/>
      <c r="E1" s="191"/>
      <c r="F1" s="191"/>
      <c r="G1" s="191"/>
      <c r="H1" s="191"/>
      <c r="I1" s="191"/>
      <c r="J1" s="97"/>
      <c r="K1" s="97"/>
    </row>
    <row r="2" spans="1:11" ht="15">
      <c r="A2" s="192" t="str">
        <f>"Cost of Service Formula Rate Using Actual/Projected FF1 Balances"</f>
        <v>Cost of Service Formula Rate Using Actual/Projected FF1 Balances</v>
      </c>
      <c r="B2" s="192"/>
      <c r="C2" s="192"/>
      <c r="D2" s="192"/>
      <c r="E2" s="192"/>
      <c r="F2" s="192"/>
      <c r="G2" s="192"/>
      <c r="H2" s="192"/>
      <c r="I2" s="192"/>
      <c r="J2" s="100"/>
      <c r="K2" s="100"/>
    </row>
    <row r="3" spans="1:11" ht="15">
      <c r="A3" s="192" t="s">
        <v>139</v>
      </c>
      <c r="B3" s="192"/>
      <c r="C3" s="192"/>
      <c r="D3" s="192"/>
      <c r="E3" s="192"/>
      <c r="F3" s="192"/>
      <c r="G3" s="192"/>
      <c r="H3" s="192"/>
      <c r="I3" s="192"/>
      <c r="J3" s="99"/>
      <c r="K3" s="99"/>
    </row>
    <row r="4" spans="1:13" ht="15">
      <c r="A4" s="192" t="s">
        <v>173</v>
      </c>
      <c r="B4" s="192"/>
      <c r="C4" s="192"/>
      <c r="D4" s="192"/>
      <c r="E4" s="192"/>
      <c r="F4" s="192"/>
      <c r="G4" s="192"/>
      <c r="H4" s="192"/>
      <c r="I4" s="192"/>
      <c r="J4" s="101"/>
      <c r="K4" s="101"/>
      <c r="L4" s="102"/>
      <c r="M4" s="102"/>
    </row>
    <row r="5" spans="3:4" ht="12.75">
      <c r="C5" s="104"/>
      <c r="D5" s="104"/>
    </row>
    <row r="6" spans="3:15" ht="12.75">
      <c r="C6" s="105" t="s">
        <v>61</v>
      </c>
      <c r="D6" s="105" t="s">
        <v>62</v>
      </c>
      <c r="E6" s="105" t="s">
        <v>108</v>
      </c>
      <c r="G6" s="105" t="s">
        <v>91</v>
      </c>
      <c r="I6" s="105" t="s">
        <v>92</v>
      </c>
      <c r="J6" s="105"/>
      <c r="K6" s="105"/>
      <c r="L6" s="105"/>
      <c r="M6" s="102"/>
      <c r="N6" s="102"/>
      <c r="O6" s="102"/>
    </row>
    <row r="7" spans="1:15" ht="12.75">
      <c r="A7" s="106"/>
      <c r="I7" s="107"/>
      <c r="J7" s="102"/>
      <c r="K7" s="102"/>
      <c r="L7" s="102"/>
      <c r="M7" s="102"/>
      <c r="N7" s="102"/>
      <c r="O7" s="102"/>
    </row>
    <row r="8" spans="1:15" ht="12.75" customHeight="1">
      <c r="A8" s="108" t="s">
        <v>93</v>
      </c>
      <c r="C8" s="109"/>
      <c r="D8" s="109"/>
      <c r="E8" s="193" t="s">
        <v>160</v>
      </c>
      <c r="F8" s="110"/>
      <c r="G8" s="193" t="s">
        <v>161</v>
      </c>
      <c r="H8" s="110"/>
      <c r="I8" s="195" t="s">
        <v>162</v>
      </c>
      <c r="J8" s="102"/>
      <c r="K8" s="102"/>
      <c r="L8" s="102"/>
      <c r="M8" s="102"/>
      <c r="N8" s="102"/>
      <c r="O8" s="102"/>
    </row>
    <row r="9" spans="1:15" ht="12.75">
      <c r="A9" s="108" t="s">
        <v>140</v>
      </c>
      <c r="B9" s="111"/>
      <c r="C9" s="108" t="s">
        <v>141</v>
      </c>
      <c r="D9" s="108" t="s">
        <v>114</v>
      </c>
      <c r="E9" s="194"/>
      <c r="F9" s="112"/>
      <c r="G9" s="194"/>
      <c r="H9" s="113"/>
      <c r="I9" s="194"/>
      <c r="J9" s="102"/>
      <c r="K9" s="102"/>
      <c r="L9" s="102"/>
      <c r="M9" s="102"/>
      <c r="N9" s="102"/>
      <c r="O9" s="102"/>
    </row>
    <row r="10" spans="1:11" ht="12.75">
      <c r="A10" s="106"/>
      <c r="C10" s="104"/>
      <c r="D10" s="104"/>
      <c r="G10" s="114"/>
      <c r="J10" s="115"/>
      <c r="K10" s="115"/>
    </row>
    <row r="11" spans="1:11" ht="12.75">
      <c r="A11" s="106"/>
      <c r="C11" s="104"/>
      <c r="D11" s="104"/>
      <c r="J11" s="115"/>
      <c r="K11" s="115"/>
    </row>
    <row r="12" spans="1:11" ht="12.75">
      <c r="A12" s="106"/>
      <c r="C12" s="104"/>
      <c r="D12" s="104"/>
      <c r="J12" s="115"/>
      <c r="K12" s="115"/>
    </row>
    <row r="13" spans="1:11" ht="15">
      <c r="A13" s="106">
        <v>1</v>
      </c>
      <c r="C13" s="116" t="s">
        <v>142</v>
      </c>
      <c r="D13" s="116"/>
      <c r="J13" s="115"/>
      <c r="K13" s="115"/>
    </row>
    <row r="14" spans="1:11" ht="15">
      <c r="A14" s="106"/>
      <c r="C14" s="116"/>
      <c r="D14" s="116"/>
      <c r="H14" s="102"/>
      <c r="J14" s="115"/>
      <c r="K14" s="115"/>
    </row>
    <row r="15" spans="1:11" ht="12.75">
      <c r="A15" s="106">
        <f>+A13+1</f>
        <v>2</v>
      </c>
      <c r="C15" s="117" t="s">
        <v>143</v>
      </c>
      <c r="D15" s="118" t="s">
        <v>144</v>
      </c>
      <c r="E15" s="142">
        <f>KTCo!N62</f>
        <v>0</v>
      </c>
      <c r="G15" s="142">
        <f>KTCo!I62</f>
        <v>0</v>
      </c>
      <c r="H15" s="102"/>
      <c r="I15" s="119">
        <f>IF(G15="",0,(E15+G15)/2)</f>
        <v>0</v>
      </c>
      <c r="J15" s="115"/>
      <c r="K15" s="115"/>
    </row>
    <row r="16" spans="1:11" ht="12.75">
      <c r="A16" s="106">
        <f>+A15+1</f>
        <v>3</v>
      </c>
      <c r="C16" s="117" t="s">
        <v>145</v>
      </c>
      <c r="D16" s="120" t="s">
        <v>146</v>
      </c>
      <c r="E16" s="142">
        <v>0</v>
      </c>
      <c r="G16" s="142">
        <v>0</v>
      </c>
      <c r="H16" s="102"/>
      <c r="I16" s="119">
        <f>IF(G16="",0,(E16+G16)/2)</f>
        <v>0</v>
      </c>
      <c r="J16" s="115"/>
      <c r="K16" s="115"/>
    </row>
    <row r="17" spans="1:11" ht="15">
      <c r="A17" s="106">
        <f>+A16+1</f>
        <v>4</v>
      </c>
      <c r="C17" s="117" t="s">
        <v>147</v>
      </c>
      <c r="D17" s="120" t="s">
        <v>146</v>
      </c>
      <c r="E17" s="143">
        <f>E15-E16-E18</f>
        <v>0</v>
      </c>
      <c r="G17" s="143">
        <f>G15-G16-G18</f>
        <v>0</v>
      </c>
      <c r="I17" s="121">
        <f>IF(G17="",0,(E17+G17)/2)</f>
        <v>0</v>
      </c>
      <c r="J17" s="115"/>
      <c r="K17" s="115"/>
    </row>
    <row r="18" spans="1:11" ht="12.75">
      <c r="A18" s="106">
        <f>+A17+1</f>
        <v>5</v>
      </c>
      <c r="C18" s="117" t="s">
        <v>148</v>
      </c>
      <c r="D18" s="122" t="str">
        <f>"Ln "&amp;A15&amp;" - ln "&amp;A16&amp;" - ln "&amp;A17&amp;""</f>
        <v>Ln 2 - ln 3 - ln 4</v>
      </c>
      <c r="E18" s="123">
        <f>KTCo!R62</f>
        <v>0</v>
      </c>
      <c r="G18" s="123">
        <f>KTCo!L62</f>
        <v>0</v>
      </c>
      <c r="I18" s="119">
        <f>+I15-I16-I17</f>
        <v>0</v>
      </c>
      <c r="J18" s="115"/>
      <c r="K18" s="115"/>
    </row>
    <row r="19" spans="1:11" ht="12.75">
      <c r="A19" s="106"/>
      <c r="C19" s="117"/>
      <c r="D19" s="122"/>
      <c r="J19" s="115"/>
      <c r="K19" s="115"/>
    </row>
    <row r="20" spans="1:11" ht="12.75">
      <c r="A20" s="106"/>
      <c r="C20" s="117"/>
      <c r="D20" s="122"/>
      <c r="J20" s="115"/>
      <c r="K20" s="115"/>
    </row>
    <row r="21" spans="1:11" ht="15">
      <c r="A21" s="106">
        <f>+A18+1</f>
        <v>6</v>
      </c>
      <c r="C21" s="116" t="s">
        <v>149</v>
      </c>
      <c r="D21" s="122"/>
      <c r="J21" s="115"/>
      <c r="K21" s="115"/>
    </row>
    <row r="22" spans="1:11" ht="12.75">
      <c r="A22" s="106"/>
      <c r="C22" s="117"/>
      <c r="D22" s="122"/>
      <c r="J22" s="115"/>
      <c r="K22" s="115"/>
    </row>
    <row r="23" spans="1:11" ht="12.75">
      <c r="A23" s="106">
        <f>+A21+1</f>
        <v>7</v>
      </c>
      <c r="C23" s="117" t="s">
        <v>143</v>
      </c>
      <c r="D23" s="118" t="s">
        <v>150</v>
      </c>
      <c r="E23" s="142">
        <f>KTCo!N71</f>
        <v>15990606.879769646</v>
      </c>
      <c r="G23" s="142">
        <f>KTCo!I71</f>
        <v>13472093</v>
      </c>
      <c r="H23" s="102"/>
      <c r="I23" s="119">
        <f>IF(G23="",0,(E23+G23)/2)</f>
        <v>14731349.939884823</v>
      </c>
      <c r="J23" s="115"/>
      <c r="K23" s="115"/>
    </row>
    <row r="24" spans="1:11" ht="12.75">
      <c r="A24" s="106">
        <f>+A23+1</f>
        <v>8</v>
      </c>
      <c r="C24" s="117" t="s">
        <v>145</v>
      </c>
      <c r="D24" s="120" t="s">
        <v>146</v>
      </c>
      <c r="E24" s="142">
        <v>0</v>
      </c>
      <c r="G24" s="142">
        <v>0</v>
      </c>
      <c r="H24" s="102"/>
      <c r="I24" s="119">
        <f>IF(G24="",0,(E24+G24)/2)</f>
        <v>0</v>
      </c>
      <c r="J24" s="115"/>
      <c r="K24" s="115"/>
    </row>
    <row r="25" spans="1:11" ht="15">
      <c r="A25" s="106">
        <f>+A24+1</f>
        <v>9</v>
      </c>
      <c r="C25" s="117" t="s">
        <v>147</v>
      </c>
      <c r="D25" s="120" t="s">
        <v>146</v>
      </c>
      <c r="E25" s="143">
        <f>E23-E24-E26</f>
        <v>2443932.4500772655</v>
      </c>
      <c r="G25" s="143">
        <f>G23-G24-G26</f>
        <v>1092100</v>
      </c>
      <c r="I25" s="121">
        <f>IF(G25="",0,(E25+G25)/2)</f>
        <v>1768016.2250386328</v>
      </c>
      <c r="J25" s="115"/>
      <c r="K25" s="115"/>
    </row>
    <row r="26" spans="1:11" ht="12.75">
      <c r="A26" s="106">
        <f>+A25+1</f>
        <v>10</v>
      </c>
      <c r="C26" s="117" t="s">
        <v>148</v>
      </c>
      <c r="D26" s="122" t="str">
        <f>"Ln "&amp;A23&amp;" - ln "&amp;A24&amp;" - ln "&amp;A25&amp;""</f>
        <v>Ln 7 - ln 8 - ln 9</v>
      </c>
      <c r="E26" s="123">
        <f>KTCo!R71</f>
        <v>13546674.42969238</v>
      </c>
      <c r="G26" s="123">
        <f>KTCo!L71</f>
        <v>12379993</v>
      </c>
      <c r="I26" s="119">
        <f>+I23-I24-I25</f>
        <v>12963333.71484619</v>
      </c>
      <c r="J26" s="115"/>
      <c r="K26" s="115" t="s">
        <v>151</v>
      </c>
    </row>
    <row r="27" spans="1:11" ht="12.75">
      <c r="A27" s="106"/>
      <c r="C27" s="117"/>
      <c r="D27" s="122"/>
      <c r="J27" s="115"/>
      <c r="K27" s="115"/>
    </row>
    <row r="28" spans="1:11" ht="12.75">
      <c r="A28" s="106"/>
      <c r="C28" s="117"/>
      <c r="D28" s="122"/>
      <c r="E28" s="124"/>
      <c r="G28" s="124"/>
      <c r="J28" s="115"/>
      <c r="K28" s="115"/>
    </row>
    <row r="29" spans="1:11" ht="15">
      <c r="A29" s="106">
        <f>+A26+1</f>
        <v>11</v>
      </c>
      <c r="C29" s="116" t="s">
        <v>152</v>
      </c>
      <c r="D29" s="122"/>
      <c r="J29" s="115"/>
      <c r="K29" s="115"/>
    </row>
    <row r="30" spans="1:11" ht="15">
      <c r="A30" s="106"/>
      <c r="C30" s="116"/>
      <c r="D30" s="122"/>
      <c r="J30" s="115"/>
      <c r="K30" s="115"/>
    </row>
    <row r="31" spans="1:11" ht="12.75">
      <c r="A31" s="106">
        <f>+A29+1</f>
        <v>12</v>
      </c>
      <c r="C31" s="117" t="s">
        <v>143</v>
      </c>
      <c r="D31" s="118" t="s">
        <v>153</v>
      </c>
      <c r="E31" s="142">
        <f>KTCo!N87</f>
        <v>1159177.1202303541</v>
      </c>
      <c r="G31" s="142">
        <f>KTCo!I87</f>
        <v>1154040</v>
      </c>
      <c r="H31" s="102"/>
      <c r="I31" s="119">
        <f>IF(G31="",0,(E31+G31)/2)</f>
        <v>1156608.5601151772</v>
      </c>
      <c r="J31" s="115"/>
      <c r="K31" s="115"/>
    </row>
    <row r="32" spans="1:11" ht="12.75">
      <c r="A32" s="106">
        <f>+A31+1</f>
        <v>13</v>
      </c>
      <c r="C32" s="117" t="s">
        <v>145</v>
      </c>
      <c r="D32" s="120" t="s">
        <v>146</v>
      </c>
      <c r="E32" s="142">
        <v>0</v>
      </c>
      <c r="G32" s="142">
        <v>0</v>
      </c>
      <c r="H32" s="102"/>
      <c r="I32" s="119">
        <f>IF(G32="",0,(E32+G32)/2)</f>
        <v>0</v>
      </c>
      <c r="J32" s="115"/>
      <c r="K32" s="115"/>
    </row>
    <row r="33" spans="1:11" ht="15">
      <c r="A33" s="106">
        <f>+A32+1</f>
        <v>14</v>
      </c>
      <c r="C33" s="117" t="s">
        <v>147</v>
      </c>
      <c r="D33" s="120" t="s">
        <v>146</v>
      </c>
      <c r="E33" s="143">
        <f>E31-E32-E34</f>
        <v>588054</v>
      </c>
      <c r="G33" s="143">
        <f>G31-G32-G34</f>
        <v>588054</v>
      </c>
      <c r="I33" s="121">
        <f>IF(G33="",0,(E33+G33)/2)</f>
        <v>588054</v>
      </c>
      <c r="J33" s="115"/>
      <c r="K33" s="115"/>
    </row>
    <row r="34" spans="1:11" ht="12.75">
      <c r="A34" s="106">
        <f>+A33+1</f>
        <v>15</v>
      </c>
      <c r="C34" s="117" t="s">
        <v>148</v>
      </c>
      <c r="D34" s="122" t="str">
        <f>"Ln "&amp;A31&amp;" - ln "&amp;A32&amp;" - ln "&amp;A33&amp;""</f>
        <v>Ln 12 - ln 13 - ln 14</v>
      </c>
      <c r="E34" s="123">
        <f>KTCo!R87</f>
        <v>571123.1202303541</v>
      </c>
      <c r="G34" s="123">
        <f>KTCo!L87</f>
        <v>565986</v>
      </c>
      <c r="I34" s="119">
        <f>+I31-I32-I33</f>
        <v>568554.5601151772</v>
      </c>
      <c r="J34" s="115"/>
      <c r="K34" s="115"/>
    </row>
    <row r="35" spans="1:11" ht="15">
      <c r="A35" s="106"/>
      <c r="C35" s="116"/>
      <c r="D35" s="122"/>
      <c r="J35" s="115"/>
      <c r="K35" s="115"/>
    </row>
    <row r="36" spans="1:11" ht="12.75">
      <c r="A36" s="106"/>
      <c r="C36" s="117"/>
      <c r="D36" s="122"/>
      <c r="J36" s="115"/>
      <c r="K36" s="115"/>
    </row>
    <row r="37" spans="1:11" ht="15">
      <c r="A37" s="106">
        <f>+A34+1</f>
        <v>16</v>
      </c>
      <c r="C37" s="116" t="s">
        <v>154</v>
      </c>
      <c r="D37" s="122"/>
      <c r="J37" s="115"/>
      <c r="K37" s="115"/>
    </row>
    <row r="38" spans="1:11" ht="12.75">
      <c r="A38" s="106"/>
      <c r="C38" s="117"/>
      <c r="D38" s="122"/>
      <c r="J38" s="115"/>
      <c r="K38" s="115"/>
    </row>
    <row r="39" spans="1:11" ht="12.75">
      <c r="A39" s="106">
        <f>+A37+1</f>
        <v>17</v>
      </c>
      <c r="C39" s="117" t="s">
        <v>143</v>
      </c>
      <c r="D39" s="118" t="s">
        <v>155</v>
      </c>
      <c r="E39" s="142">
        <f>KTCo!N56</f>
        <v>326800</v>
      </c>
      <c r="G39" s="142">
        <f>KTCo!I56</f>
        <v>1042800</v>
      </c>
      <c r="H39" s="102"/>
      <c r="I39" s="119">
        <f>IF(G39="",0,(E39+G39)/2)</f>
        <v>684800</v>
      </c>
      <c r="J39" s="115"/>
      <c r="K39" s="115"/>
    </row>
    <row r="40" spans="1:11" ht="12.75">
      <c r="A40" s="106">
        <f>+A39+1</f>
        <v>18</v>
      </c>
      <c r="C40" s="117" t="s">
        <v>145</v>
      </c>
      <c r="D40" s="120" t="s">
        <v>146</v>
      </c>
      <c r="E40" s="142">
        <v>0</v>
      </c>
      <c r="G40" s="142">
        <v>0</v>
      </c>
      <c r="H40" s="102"/>
      <c r="I40" s="119">
        <f>IF(G40="",0,(E40+G40)/2)</f>
        <v>0</v>
      </c>
      <c r="J40" s="115"/>
      <c r="K40" s="115"/>
    </row>
    <row r="41" spans="1:11" ht="15">
      <c r="A41" s="106">
        <f>+A40+1</f>
        <v>19</v>
      </c>
      <c r="C41" s="117" t="s">
        <v>147</v>
      </c>
      <c r="D41" s="120" t="s">
        <v>146</v>
      </c>
      <c r="E41" s="143">
        <f>E39-E40-E42</f>
        <v>23140</v>
      </c>
      <c r="G41" s="143">
        <f>G39-G40-G42</f>
        <v>23140</v>
      </c>
      <c r="I41" s="121">
        <f>IF(G41="",0,(E41+G41)/2)</f>
        <v>23140</v>
      </c>
      <c r="J41" s="115"/>
      <c r="K41" s="115"/>
    </row>
    <row r="42" spans="1:11" ht="12.75">
      <c r="A42" s="106">
        <f>+A41+1</f>
        <v>20</v>
      </c>
      <c r="C42" s="117" t="s">
        <v>148</v>
      </c>
      <c r="D42" s="122" t="str">
        <f>"Ln "&amp;A39&amp;" - ln "&amp;A40&amp;" - ln "&amp;A41&amp;""</f>
        <v>Ln 17 - ln 18 - ln 19</v>
      </c>
      <c r="E42" s="123">
        <f>KTCo!R56</f>
        <v>303660</v>
      </c>
      <c r="G42" s="123">
        <f>KTCo!L56</f>
        <v>1019660</v>
      </c>
      <c r="I42" s="119">
        <f>+I39-I40-I41</f>
        <v>661660</v>
      </c>
      <c r="J42" s="115"/>
      <c r="K42" s="115"/>
    </row>
    <row r="43" spans="1:11" ht="12.75">
      <c r="A43" s="106"/>
      <c r="C43" s="117"/>
      <c r="D43" s="122"/>
      <c r="J43" s="115"/>
      <c r="K43" s="115"/>
    </row>
    <row r="44" spans="1:11" ht="12.75">
      <c r="A44" s="106"/>
      <c r="C44" s="117"/>
      <c r="D44" s="122"/>
      <c r="J44" s="115"/>
      <c r="K44" s="115"/>
    </row>
    <row r="45" spans="1:11" ht="12.75">
      <c r="A45" s="106"/>
      <c r="C45" s="117"/>
      <c r="D45" s="117"/>
      <c r="J45" s="115"/>
      <c r="K45" s="115"/>
    </row>
    <row r="46" spans="1:11" ht="12.75">
      <c r="A46" s="125" t="s">
        <v>156</v>
      </c>
      <c r="B46" s="126" t="s">
        <v>157</v>
      </c>
      <c r="C46" s="117"/>
      <c r="D46" s="117"/>
      <c r="J46" s="115"/>
      <c r="K46" s="115"/>
    </row>
    <row r="47" spans="1:4" ht="12.75">
      <c r="A47" s="106"/>
      <c r="C47" s="117"/>
      <c r="D47" s="117"/>
    </row>
    <row r="48" spans="1:4" ht="12.75">
      <c r="A48" s="106" t="s">
        <v>158</v>
      </c>
      <c r="B48" s="103" t="s">
        <v>159</v>
      </c>
      <c r="C48" s="117"/>
      <c r="D48" s="117"/>
    </row>
    <row r="49" spans="2:11" ht="12.75">
      <c r="B49" s="127"/>
      <c r="C49" s="127"/>
      <c r="D49" s="127"/>
      <c r="E49" s="127"/>
      <c r="F49" s="127"/>
      <c r="G49" s="127"/>
      <c r="H49" s="127"/>
      <c r="I49" s="127"/>
      <c r="J49" s="127"/>
      <c r="K49" s="127"/>
    </row>
    <row r="50" spans="2:11" ht="12.75">
      <c r="B50" s="127"/>
      <c r="C50" s="127"/>
      <c r="D50" s="127"/>
      <c r="E50" s="127"/>
      <c r="F50" s="127"/>
      <c r="G50" s="127"/>
      <c r="H50" s="127"/>
      <c r="I50" s="127"/>
      <c r="J50" s="127"/>
      <c r="K50" s="127"/>
    </row>
    <row r="51" spans="2:11" ht="12.75">
      <c r="B51" s="127"/>
      <c r="C51" s="127"/>
      <c r="D51" s="127"/>
      <c r="E51" s="127"/>
      <c r="F51" s="127"/>
      <c r="G51" s="127"/>
      <c r="H51" s="127"/>
      <c r="I51" s="127"/>
      <c r="J51" s="127"/>
      <c r="K51" s="127"/>
    </row>
    <row r="52" spans="2:11" ht="12.75">
      <c r="B52" s="127"/>
      <c r="C52" s="127"/>
      <c r="D52" s="127"/>
      <c r="E52" s="127"/>
      <c r="F52" s="127"/>
      <c r="G52" s="127"/>
      <c r="H52" s="127"/>
      <c r="I52" s="127"/>
      <c r="J52" s="127"/>
      <c r="K52" s="127"/>
    </row>
    <row r="53" spans="2:11" ht="12.75">
      <c r="B53" s="127"/>
      <c r="C53" s="127"/>
      <c r="D53" s="127"/>
      <c r="E53" s="127"/>
      <c r="F53" s="127"/>
      <c r="G53" s="127"/>
      <c r="H53" s="127"/>
      <c r="I53" s="127"/>
      <c r="J53" s="127"/>
      <c r="K53" s="127"/>
    </row>
    <row r="54" spans="2:12" ht="12.75">
      <c r="B54" s="127"/>
      <c r="C54" s="127"/>
      <c r="D54" s="127"/>
      <c r="E54" s="127"/>
      <c r="F54" s="127"/>
      <c r="G54" s="127"/>
      <c r="H54" s="127"/>
      <c r="I54" s="127"/>
      <c r="J54" s="127"/>
      <c r="K54" s="127"/>
      <c r="L54" s="127"/>
    </row>
    <row r="55" spans="2:12" ht="12.75">
      <c r="B55" s="127"/>
      <c r="C55" s="127"/>
      <c r="D55" s="127"/>
      <c r="E55" s="127"/>
      <c r="F55" s="127"/>
      <c r="G55" s="127"/>
      <c r="H55" s="127"/>
      <c r="I55" s="127"/>
      <c r="J55" s="127"/>
      <c r="K55" s="127"/>
      <c r="L55" s="127"/>
    </row>
    <row r="56" spans="2:12" ht="12.75">
      <c r="B56" s="127"/>
      <c r="C56" s="127"/>
      <c r="D56" s="127"/>
      <c r="E56" s="127"/>
      <c r="F56" s="127"/>
      <c r="G56" s="127"/>
      <c r="H56" s="127"/>
      <c r="I56" s="127"/>
      <c r="J56" s="127"/>
      <c r="K56" s="127"/>
      <c r="L56" s="127"/>
    </row>
    <row r="57" spans="2:12" ht="12.75">
      <c r="B57" s="127"/>
      <c r="C57" s="127"/>
      <c r="D57" s="127"/>
      <c r="E57" s="127"/>
      <c r="F57" s="127"/>
      <c r="G57" s="127"/>
      <c r="H57" s="127"/>
      <c r="I57" s="127"/>
      <c r="J57" s="127"/>
      <c r="K57" s="127"/>
      <c r="L57" s="127"/>
    </row>
    <row r="58" spans="2:12" ht="12.75">
      <c r="B58" s="127"/>
      <c r="C58" s="127"/>
      <c r="D58" s="127"/>
      <c r="E58" s="127"/>
      <c r="F58" s="127"/>
      <c r="G58" s="127"/>
      <c r="H58" s="127"/>
      <c r="I58" s="127"/>
      <c r="J58" s="127"/>
      <c r="K58" s="127"/>
      <c r="L58" s="127"/>
    </row>
    <row r="59" spans="2:12" ht="12.75">
      <c r="B59" s="127"/>
      <c r="C59" s="127"/>
      <c r="D59" s="127"/>
      <c r="E59" s="127"/>
      <c r="F59" s="127"/>
      <c r="G59" s="127"/>
      <c r="H59" s="127"/>
      <c r="I59" s="127"/>
      <c r="J59" s="127"/>
      <c r="K59" s="127"/>
      <c r="L59" s="127"/>
    </row>
    <row r="60" spans="2:12" ht="12.75">
      <c r="B60" s="127"/>
      <c r="C60" s="127"/>
      <c r="D60" s="127"/>
      <c r="E60" s="127"/>
      <c r="F60" s="127"/>
      <c r="G60" s="127"/>
      <c r="H60" s="127"/>
      <c r="I60" s="127"/>
      <c r="J60" s="127"/>
      <c r="K60" s="127"/>
      <c r="L60" s="127"/>
    </row>
    <row r="61" spans="2:12" ht="12.75">
      <c r="B61" s="127"/>
      <c r="C61" s="127"/>
      <c r="D61" s="127"/>
      <c r="E61" s="127"/>
      <c r="F61" s="127"/>
      <c r="G61" s="127"/>
      <c r="H61" s="127"/>
      <c r="I61" s="127"/>
      <c r="J61" s="127"/>
      <c r="K61" s="127"/>
      <c r="L61" s="127"/>
    </row>
    <row r="62" spans="2:12" ht="12.75">
      <c r="B62" s="127"/>
      <c r="C62" s="127"/>
      <c r="D62" s="127"/>
      <c r="E62" s="127"/>
      <c r="F62" s="127"/>
      <c r="G62" s="127"/>
      <c r="H62" s="127"/>
      <c r="I62" s="127"/>
      <c r="J62" s="127"/>
      <c r="K62" s="127"/>
      <c r="L62" s="127"/>
    </row>
    <row r="63" spans="2:12" ht="12.75">
      <c r="B63" s="127"/>
      <c r="C63" s="127"/>
      <c r="D63" s="127"/>
      <c r="E63" s="127"/>
      <c r="F63" s="127"/>
      <c r="G63" s="127"/>
      <c r="H63" s="127"/>
      <c r="I63" s="127"/>
      <c r="J63" s="127"/>
      <c r="K63" s="127"/>
      <c r="L63" s="127"/>
    </row>
    <row r="64" spans="2:12" ht="12.75">
      <c r="B64" s="127"/>
      <c r="C64" s="127"/>
      <c r="D64" s="127"/>
      <c r="E64" s="127"/>
      <c r="F64" s="127"/>
      <c r="G64" s="127"/>
      <c r="H64" s="127"/>
      <c r="I64" s="127"/>
      <c r="J64" s="127"/>
      <c r="K64" s="127"/>
      <c r="L64" s="127"/>
    </row>
    <row r="65" spans="2:12" ht="12.75">
      <c r="B65" s="127"/>
      <c r="C65" s="127"/>
      <c r="D65" s="127"/>
      <c r="E65" s="127"/>
      <c r="F65" s="127"/>
      <c r="G65" s="127"/>
      <c r="H65" s="127"/>
      <c r="I65" s="127"/>
      <c r="J65" s="127"/>
      <c r="K65" s="127"/>
      <c r="L65" s="127"/>
    </row>
    <row r="66" spans="2:12" ht="12.75">
      <c r="B66" s="127"/>
      <c r="C66" s="127"/>
      <c r="D66" s="127"/>
      <c r="E66" s="127"/>
      <c r="F66" s="127"/>
      <c r="G66" s="127"/>
      <c r="H66" s="127"/>
      <c r="I66" s="127"/>
      <c r="J66" s="127"/>
      <c r="K66" s="127"/>
      <c r="L66" s="127"/>
    </row>
    <row r="67" spans="2:12" ht="12.75">
      <c r="B67" s="127"/>
      <c r="C67" s="127"/>
      <c r="D67" s="127"/>
      <c r="E67" s="127"/>
      <c r="F67" s="127"/>
      <c r="G67" s="127"/>
      <c r="H67" s="127"/>
      <c r="I67" s="127"/>
      <c r="J67" s="127"/>
      <c r="K67" s="127"/>
      <c r="L67" s="127"/>
    </row>
    <row r="68" spans="2:12" ht="12.75">
      <c r="B68" s="127"/>
      <c r="C68" s="127"/>
      <c r="D68" s="127"/>
      <c r="E68" s="127"/>
      <c r="F68" s="127"/>
      <c r="G68" s="127"/>
      <c r="H68" s="127"/>
      <c r="I68" s="127"/>
      <c r="J68" s="127"/>
      <c r="K68" s="127"/>
      <c r="L68" s="127"/>
    </row>
    <row r="69" spans="2:12" ht="12.75">
      <c r="B69" s="127"/>
      <c r="C69" s="127"/>
      <c r="D69" s="127"/>
      <c r="E69" s="127"/>
      <c r="F69" s="127"/>
      <c r="G69" s="127"/>
      <c r="H69" s="127"/>
      <c r="I69" s="127"/>
      <c r="J69" s="127"/>
      <c r="K69" s="127"/>
      <c r="L69" s="127"/>
    </row>
    <row r="70" spans="2:12" ht="12.75">
      <c r="B70" s="127"/>
      <c r="C70" s="127"/>
      <c r="D70" s="127"/>
      <c r="E70" s="127"/>
      <c r="F70" s="127"/>
      <c r="G70" s="127"/>
      <c r="H70" s="127"/>
      <c r="I70" s="127"/>
      <c r="J70" s="127"/>
      <c r="K70" s="127"/>
      <c r="L70" s="127"/>
    </row>
    <row r="71" spans="2:12" ht="12.75">
      <c r="B71" s="127"/>
      <c r="C71" s="127"/>
      <c r="D71" s="127"/>
      <c r="E71" s="127"/>
      <c r="F71" s="127"/>
      <c r="G71" s="127"/>
      <c r="H71" s="127"/>
      <c r="I71" s="127"/>
      <c r="J71" s="127"/>
      <c r="K71" s="127"/>
      <c r="L71" s="127"/>
    </row>
    <row r="72" spans="2:12" ht="12.75">
      <c r="B72" s="127"/>
      <c r="C72" s="127"/>
      <c r="D72" s="127"/>
      <c r="E72" s="127"/>
      <c r="F72" s="127"/>
      <c r="G72" s="127"/>
      <c r="H72" s="127"/>
      <c r="I72" s="127"/>
      <c r="J72" s="127"/>
      <c r="K72" s="127"/>
      <c r="L72" s="127"/>
    </row>
    <row r="73" spans="2:12" ht="12.75">
      <c r="B73" s="127"/>
      <c r="C73" s="127"/>
      <c r="D73" s="127"/>
      <c r="E73" s="127"/>
      <c r="F73" s="127"/>
      <c r="G73" s="127"/>
      <c r="H73" s="127"/>
      <c r="I73" s="127"/>
      <c r="J73" s="127"/>
      <c r="K73" s="127"/>
      <c r="L73" s="127"/>
    </row>
    <row r="74" spans="2:12" ht="12.75">
      <c r="B74" s="127"/>
      <c r="C74" s="127"/>
      <c r="D74" s="127"/>
      <c r="E74" s="127"/>
      <c r="F74" s="127"/>
      <c r="G74" s="127"/>
      <c r="H74" s="127"/>
      <c r="I74" s="127"/>
      <c r="J74" s="127"/>
      <c r="K74" s="127"/>
      <c r="L74" s="127"/>
    </row>
    <row r="75" spans="2:12" ht="12.75">
      <c r="B75" s="127"/>
      <c r="C75" s="127"/>
      <c r="D75" s="127"/>
      <c r="E75" s="127"/>
      <c r="F75" s="127"/>
      <c r="G75" s="127"/>
      <c r="H75" s="127"/>
      <c r="I75" s="127"/>
      <c r="J75" s="127"/>
      <c r="K75" s="127"/>
      <c r="L75" s="127"/>
    </row>
    <row r="76" spans="2:12" ht="12.75">
      <c r="B76" s="127"/>
      <c r="C76" s="127"/>
      <c r="D76" s="127"/>
      <c r="E76" s="127"/>
      <c r="F76" s="127"/>
      <c r="G76" s="127"/>
      <c r="H76" s="127"/>
      <c r="I76" s="127"/>
      <c r="J76" s="127"/>
      <c r="K76" s="127"/>
      <c r="L76" s="127"/>
    </row>
    <row r="77" spans="2:12" ht="12.75">
      <c r="B77" s="127"/>
      <c r="C77" s="127"/>
      <c r="D77" s="127"/>
      <c r="E77" s="127"/>
      <c r="F77" s="127"/>
      <c r="G77" s="127"/>
      <c r="H77" s="127"/>
      <c r="I77" s="127"/>
      <c r="J77" s="127"/>
      <c r="K77" s="127"/>
      <c r="L77" s="127"/>
    </row>
    <row r="78" spans="2:12" ht="12.75">
      <c r="B78" s="127"/>
      <c r="C78" s="127"/>
      <c r="D78" s="127"/>
      <c r="E78" s="127"/>
      <c r="F78" s="127"/>
      <c r="G78" s="127"/>
      <c r="H78" s="127"/>
      <c r="I78" s="127"/>
      <c r="J78" s="127"/>
      <c r="K78" s="127"/>
      <c r="L78" s="127"/>
    </row>
    <row r="79" spans="2:12" ht="12.75">
      <c r="B79" s="127"/>
      <c r="C79" s="127"/>
      <c r="D79" s="127"/>
      <c r="E79" s="127"/>
      <c r="F79" s="127"/>
      <c r="G79" s="127"/>
      <c r="H79" s="127"/>
      <c r="I79" s="127"/>
      <c r="J79" s="127"/>
      <c r="K79" s="127"/>
      <c r="L79" s="127"/>
    </row>
    <row r="80" spans="2:12" ht="12.75">
      <c r="B80" s="127"/>
      <c r="C80" s="127"/>
      <c r="D80" s="127"/>
      <c r="E80" s="127"/>
      <c r="F80" s="127"/>
      <c r="G80" s="127"/>
      <c r="H80" s="127"/>
      <c r="I80" s="127"/>
      <c r="J80" s="127"/>
      <c r="K80" s="127"/>
      <c r="L80" s="127"/>
    </row>
    <row r="81" spans="2:12" ht="12.75">
      <c r="B81" s="127"/>
      <c r="C81" s="127"/>
      <c r="D81" s="127"/>
      <c r="E81" s="127"/>
      <c r="F81" s="127"/>
      <c r="G81" s="127"/>
      <c r="H81" s="127"/>
      <c r="I81" s="127"/>
      <c r="J81" s="127"/>
      <c r="K81" s="127"/>
      <c r="L81" s="127"/>
    </row>
    <row r="82" spans="2:12" ht="12.75">
      <c r="B82" s="127"/>
      <c r="C82" s="127"/>
      <c r="D82" s="127"/>
      <c r="E82" s="127"/>
      <c r="F82" s="127"/>
      <c r="G82" s="127"/>
      <c r="H82" s="127"/>
      <c r="I82" s="127"/>
      <c r="J82" s="127"/>
      <c r="K82" s="127"/>
      <c r="L82" s="127"/>
    </row>
    <row r="83" spans="2:12" ht="12.75">
      <c r="B83" s="127"/>
      <c r="C83" s="127"/>
      <c r="D83" s="127"/>
      <c r="E83" s="127"/>
      <c r="F83" s="127"/>
      <c r="G83" s="127"/>
      <c r="H83" s="127"/>
      <c r="I83" s="127"/>
      <c r="J83" s="127"/>
      <c r="K83" s="127"/>
      <c r="L83" s="127"/>
    </row>
    <row r="84" spans="2:12" ht="12.75">
      <c r="B84" s="127"/>
      <c r="C84" s="127"/>
      <c r="D84" s="127"/>
      <c r="E84" s="127"/>
      <c r="F84" s="127"/>
      <c r="G84" s="127"/>
      <c r="H84" s="127"/>
      <c r="I84" s="127"/>
      <c r="J84" s="127"/>
      <c r="K84" s="127"/>
      <c r="L84" s="127"/>
    </row>
    <row r="85" spans="2:12" ht="12.75">
      <c r="B85" s="127"/>
      <c r="C85" s="127"/>
      <c r="D85" s="127"/>
      <c r="E85" s="127"/>
      <c r="F85" s="127"/>
      <c r="G85" s="127"/>
      <c r="H85" s="127"/>
      <c r="I85" s="127"/>
      <c r="J85" s="127"/>
      <c r="K85" s="127"/>
      <c r="L85" s="127"/>
    </row>
    <row r="86" spans="2:12" ht="12.75">
      <c r="B86" s="127"/>
      <c r="C86" s="127"/>
      <c r="D86" s="127"/>
      <c r="E86" s="127"/>
      <c r="F86" s="127"/>
      <c r="G86" s="127"/>
      <c r="H86" s="127"/>
      <c r="I86" s="127"/>
      <c r="J86" s="127"/>
      <c r="K86" s="127"/>
      <c r="L86" s="127"/>
    </row>
    <row r="87" spans="2:12" ht="12.75">
      <c r="B87" s="127"/>
      <c r="C87" s="127"/>
      <c r="D87" s="127"/>
      <c r="E87" s="127"/>
      <c r="F87" s="127"/>
      <c r="G87" s="127"/>
      <c r="H87" s="127"/>
      <c r="I87" s="127"/>
      <c r="J87" s="127"/>
      <c r="K87" s="127"/>
      <c r="L87" s="127"/>
    </row>
    <row r="88" spans="2:12" ht="12.75">
      <c r="B88" s="127"/>
      <c r="C88" s="127"/>
      <c r="D88" s="127"/>
      <c r="E88" s="127"/>
      <c r="F88" s="127"/>
      <c r="G88" s="127"/>
      <c r="H88" s="127"/>
      <c r="I88" s="127"/>
      <c r="J88" s="127"/>
      <c r="K88" s="127"/>
      <c r="L88" s="127"/>
    </row>
    <row r="89" spans="2:12" ht="12.75">
      <c r="B89" s="127"/>
      <c r="C89" s="127"/>
      <c r="D89" s="127"/>
      <c r="E89" s="127"/>
      <c r="F89" s="127"/>
      <c r="G89" s="127"/>
      <c r="H89" s="127"/>
      <c r="I89" s="127"/>
      <c r="J89" s="127"/>
      <c r="K89" s="127"/>
      <c r="L89" s="127"/>
    </row>
    <row r="90" spans="2:12" ht="12.75">
      <c r="B90" s="127"/>
      <c r="C90" s="127"/>
      <c r="D90" s="127"/>
      <c r="E90" s="127"/>
      <c r="F90" s="127"/>
      <c r="G90" s="127"/>
      <c r="H90" s="127"/>
      <c r="I90" s="127"/>
      <c r="J90" s="127"/>
      <c r="K90" s="127"/>
      <c r="L90" s="127"/>
    </row>
    <row r="91" spans="2:12" ht="12.75">
      <c r="B91" s="127"/>
      <c r="C91" s="127"/>
      <c r="D91" s="127"/>
      <c r="E91" s="127"/>
      <c r="F91" s="127"/>
      <c r="G91" s="127"/>
      <c r="H91" s="127"/>
      <c r="I91" s="127"/>
      <c r="J91" s="127"/>
      <c r="K91" s="127"/>
      <c r="L91" s="127"/>
    </row>
    <row r="92" spans="2:12" ht="12.75">
      <c r="B92" s="127"/>
      <c r="C92" s="127"/>
      <c r="D92" s="127"/>
      <c r="E92" s="127"/>
      <c r="F92" s="127"/>
      <c r="G92" s="127"/>
      <c r="H92" s="127"/>
      <c r="I92" s="127"/>
      <c r="J92" s="127"/>
      <c r="K92" s="127"/>
      <c r="L92" s="127"/>
    </row>
    <row r="93" spans="2:12" ht="12.75">
      <c r="B93" s="127"/>
      <c r="C93" s="127"/>
      <c r="D93" s="127"/>
      <c r="E93" s="127"/>
      <c r="F93" s="127"/>
      <c r="G93" s="127"/>
      <c r="H93" s="127"/>
      <c r="I93" s="127"/>
      <c r="J93" s="127"/>
      <c r="K93" s="127"/>
      <c r="L93" s="127"/>
    </row>
    <row r="94" spans="2:12" ht="12.75">
      <c r="B94" s="127"/>
      <c r="C94" s="127"/>
      <c r="D94" s="127"/>
      <c r="E94" s="127"/>
      <c r="F94" s="127"/>
      <c r="G94" s="127"/>
      <c r="H94" s="127"/>
      <c r="I94" s="127"/>
      <c r="J94" s="127"/>
      <c r="K94" s="127"/>
      <c r="L94" s="127"/>
    </row>
    <row r="95" spans="2:12" ht="12.75">
      <c r="B95" s="127"/>
      <c r="C95" s="127"/>
      <c r="D95" s="127"/>
      <c r="E95" s="127"/>
      <c r="F95" s="127"/>
      <c r="G95" s="127"/>
      <c r="H95" s="127"/>
      <c r="I95" s="127"/>
      <c r="J95" s="127"/>
      <c r="K95" s="127"/>
      <c r="L95" s="127"/>
    </row>
    <row r="96" spans="2:12" ht="12.75">
      <c r="B96" s="127"/>
      <c r="C96" s="127"/>
      <c r="D96" s="127"/>
      <c r="E96" s="127"/>
      <c r="F96" s="127"/>
      <c r="G96" s="127"/>
      <c r="H96" s="127"/>
      <c r="I96" s="127"/>
      <c r="J96" s="127"/>
      <c r="K96" s="127"/>
      <c r="L96" s="127"/>
    </row>
    <row r="97" spans="2:12" ht="12.75">
      <c r="B97" s="127"/>
      <c r="C97" s="127"/>
      <c r="D97" s="127"/>
      <c r="E97" s="127"/>
      <c r="F97" s="127"/>
      <c r="G97" s="127"/>
      <c r="H97" s="127"/>
      <c r="I97" s="127"/>
      <c r="J97" s="127"/>
      <c r="K97" s="127"/>
      <c r="L97" s="127"/>
    </row>
    <row r="98" spans="2:12" ht="12.75">
      <c r="B98" s="127"/>
      <c r="C98" s="127"/>
      <c r="D98" s="127"/>
      <c r="E98" s="127"/>
      <c r="F98" s="127"/>
      <c r="G98" s="127"/>
      <c r="H98" s="127"/>
      <c r="I98" s="127"/>
      <c r="J98" s="127"/>
      <c r="K98" s="127"/>
      <c r="L98" s="127"/>
    </row>
    <row r="99" spans="2:12" ht="12.75">
      <c r="B99" s="127"/>
      <c r="C99" s="127"/>
      <c r="D99" s="127"/>
      <c r="E99" s="127"/>
      <c r="F99" s="127"/>
      <c r="G99" s="127"/>
      <c r="H99" s="127"/>
      <c r="I99" s="127"/>
      <c r="J99" s="127"/>
      <c r="K99" s="127"/>
      <c r="L99" s="127"/>
    </row>
    <row r="100" spans="2:12" ht="12.75">
      <c r="B100" s="127"/>
      <c r="C100" s="127"/>
      <c r="D100" s="127"/>
      <c r="E100" s="127"/>
      <c r="F100" s="127"/>
      <c r="G100" s="127"/>
      <c r="H100" s="127"/>
      <c r="I100" s="127"/>
      <c r="J100" s="127"/>
      <c r="K100" s="127"/>
      <c r="L100" s="127"/>
    </row>
    <row r="101" spans="2:12" ht="12.75">
      <c r="B101" s="127"/>
      <c r="C101" s="127"/>
      <c r="D101" s="127"/>
      <c r="E101" s="127"/>
      <c r="F101" s="127"/>
      <c r="G101" s="127"/>
      <c r="H101" s="127"/>
      <c r="I101" s="127"/>
      <c r="J101" s="127"/>
      <c r="K101" s="127"/>
      <c r="L101" s="127"/>
    </row>
    <row r="102" spans="2:12" ht="12.75">
      <c r="B102" s="127"/>
      <c r="C102" s="127"/>
      <c r="D102" s="127"/>
      <c r="E102" s="127"/>
      <c r="F102" s="127"/>
      <c r="G102" s="127"/>
      <c r="H102" s="127"/>
      <c r="I102" s="127"/>
      <c r="J102" s="127"/>
      <c r="K102" s="127"/>
      <c r="L102" s="127"/>
    </row>
    <row r="103" spans="2:12" ht="12.75">
      <c r="B103" s="127"/>
      <c r="C103" s="127"/>
      <c r="D103" s="127"/>
      <c r="E103" s="127"/>
      <c r="F103" s="127"/>
      <c r="G103" s="127"/>
      <c r="H103" s="127"/>
      <c r="I103" s="127"/>
      <c r="J103" s="127"/>
      <c r="K103" s="127"/>
      <c r="L103" s="127"/>
    </row>
    <row r="104" spans="2:12" ht="12.75">
      <c r="B104" s="127"/>
      <c r="C104" s="127"/>
      <c r="D104" s="127"/>
      <c r="E104" s="127"/>
      <c r="F104" s="127"/>
      <c r="G104" s="127"/>
      <c r="H104" s="127"/>
      <c r="I104" s="127"/>
      <c r="J104" s="127"/>
      <c r="K104" s="127"/>
      <c r="L104" s="127"/>
    </row>
    <row r="105" spans="2:12" ht="12.75">
      <c r="B105" s="127"/>
      <c r="C105" s="127"/>
      <c r="D105" s="127"/>
      <c r="E105" s="127"/>
      <c r="F105" s="127"/>
      <c r="G105" s="127"/>
      <c r="H105" s="127"/>
      <c r="I105" s="127"/>
      <c r="J105" s="127"/>
      <c r="K105" s="127"/>
      <c r="L105" s="127"/>
    </row>
    <row r="106" spans="2:12" ht="12.75">
      <c r="B106" s="127"/>
      <c r="C106" s="127"/>
      <c r="D106" s="127"/>
      <c r="E106" s="127"/>
      <c r="F106" s="127"/>
      <c r="G106" s="127"/>
      <c r="H106" s="127"/>
      <c r="I106" s="127"/>
      <c r="J106" s="127"/>
      <c r="K106" s="127"/>
      <c r="L106" s="127"/>
    </row>
    <row r="107" spans="2:12" ht="12.75">
      <c r="B107" s="127"/>
      <c r="C107" s="127"/>
      <c r="D107" s="127"/>
      <c r="E107" s="127"/>
      <c r="F107" s="127"/>
      <c r="G107" s="127"/>
      <c r="H107" s="127"/>
      <c r="I107" s="127"/>
      <c r="J107" s="127"/>
      <c r="K107" s="127"/>
      <c r="L107" s="127"/>
    </row>
    <row r="108" spans="2:12" ht="12.75">
      <c r="B108" s="127"/>
      <c r="C108" s="127"/>
      <c r="D108" s="127"/>
      <c r="E108" s="127"/>
      <c r="F108" s="127"/>
      <c r="G108" s="127"/>
      <c r="H108" s="127"/>
      <c r="I108" s="127"/>
      <c r="J108" s="127"/>
      <c r="K108" s="127"/>
      <c r="L108" s="127"/>
    </row>
    <row r="109" spans="2:12" ht="12.75">
      <c r="B109" s="127"/>
      <c r="C109" s="127"/>
      <c r="D109" s="127"/>
      <c r="E109" s="127"/>
      <c r="F109" s="127"/>
      <c r="G109" s="127"/>
      <c r="H109" s="127"/>
      <c r="I109" s="127"/>
      <c r="J109" s="127"/>
      <c r="K109" s="127"/>
      <c r="L109" s="127"/>
    </row>
    <row r="110" spans="2:12" ht="12.75">
      <c r="B110" s="127"/>
      <c r="C110" s="127"/>
      <c r="D110" s="127"/>
      <c r="E110" s="127"/>
      <c r="F110" s="127"/>
      <c r="G110" s="127"/>
      <c r="H110" s="127"/>
      <c r="I110" s="127"/>
      <c r="J110" s="127"/>
      <c r="K110" s="127"/>
      <c r="L110" s="127"/>
    </row>
    <row r="111" spans="2:12" ht="12.75">
      <c r="B111" s="127"/>
      <c r="C111" s="127"/>
      <c r="D111" s="127"/>
      <c r="E111" s="127"/>
      <c r="F111" s="127"/>
      <c r="G111" s="127"/>
      <c r="H111" s="127"/>
      <c r="I111" s="127"/>
      <c r="J111" s="127"/>
      <c r="K111" s="127"/>
      <c r="L111" s="127"/>
    </row>
    <row r="112" spans="2:12" ht="12.75">
      <c r="B112" s="127"/>
      <c r="C112" s="127"/>
      <c r="D112" s="127"/>
      <c r="E112" s="127"/>
      <c r="F112" s="127"/>
      <c r="G112" s="127"/>
      <c r="H112" s="127"/>
      <c r="I112" s="127"/>
      <c r="J112" s="127"/>
      <c r="K112" s="127"/>
      <c r="L112" s="127"/>
    </row>
    <row r="113" spans="2:12" ht="12.75">
      <c r="B113" s="127"/>
      <c r="C113" s="127"/>
      <c r="D113" s="127"/>
      <c r="E113" s="127"/>
      <c r="F113" s="127"/>
      <c r="G113" s="127"/>
      <c r="H113" s="127"/>
      <c r="I113" s="127"/>
      <c r="J113" s="127"/>
      <c r="K113" s="127"/>
      <c r="L113" s="127"/>
    </row>
    <row r="114" spans="2:12" ht="12.75">
      <c r="B114" s="127"/>
      <c r="C114" s="127"/>
      <c r="D114" s="127"/>
      <c r="E114" s="127"/>
      <c r="F114" s="127"/>
      <c r="G114" s="127"/>
      <c r="H114" s="127"/>
      <c r="I114" s="127"/>
      <c r="J114" s="127"/>
      <c r="K114" s="127"/>
      <c r="L114" s="127"/>
    </row>
    <row r="115" spans="2:12" ht="12.75">
      <c r="B115" s="127"/>
      <c r="C115" s="127"/>
      <c r="D115" s="127"/>
      <c r="E115" s="127"/>
      <c r="F115" s="127"/>
      <c r="G115" s="127"/>
      <c r="H115" s="127"/>
      <c r="I115" s="127"/>
      <c r="J115" s="127"/>
      <c r="K115" s="127"/>
      <c r="L115" s="127"/>
    </row>
    <row r="116" spans="2:12" ht="12.75">
      <c r="B116" s="127"/>
      <c r="C116" s="127"/>
      <c r="D116" s="127"/>
      <c r="E116" s="127"/>
      <c r="F116" s="127"/>
      <c r="G116" s="127"/>
      <c r="H116" s="127"/>
      <c r="I116" s="127"/>
      <c r="J116" s="127"/>
      <c r="K116" s="127"/>
      <c r="L116" s="127"/>
    </row>
    <row r="117" spans="2:12" ht="12.75">
      <c r="B117" s="127"/>
      <c r="C117" s="127"/>
      <c r="D117" s="127"/>
      <c r="E117" s="127"/>
      <c r="F117" s="127"/>
      <c r="G117" s="127"/>
      <c r="H117" s="127"/>
      <c r="I117" s="127"/>
      <c r="J117" s="127"/>
      <c r="K117" s="127"/>
      <c r="L117" s="127"/>
    </row>
    <row r="118" spans="2:12" ht="12.75">
      <c r="B118" s="127"/>
      <c r="C118" s="127"/>
      <c r="D118" s="127"/>
      <c r="E118" s="127"/>
      <c r="F118" s="127"/>
      <c r="G118" s="127"/>
      <c r="H118" s="127"/>
      <c r="I118" s="127"/>
      <c r="J118" s="127"/>
      <c r="K118" s="127"/>
      <c r="L118" s="127"/>
    </row>
    <row r="119" spans="2:12" ht="12.75">
      <c r="B119" s="127"/>
      <c r="C119" s="127"/>
      <c r="D119" s="127"/>
      <c r="E119" s="127"/>
      <c r="F119" s="127"/>
      <c r="G119" s="127"/>
      <c r="H119" s="127"/>
      <c r="I119" s="127"/>
      <c r="J119" s="127"/>
      <c r="K119" s="127"/>
      <c r="L119" s="127"/>
    </row>
    <row r="120" spans="2:12" ht="12.75">
      <c r="B120" s="127"/>
      <c r="C120" s="127"/>
      <c r="D120" s="127"/>
      <c r="E120" s="127"/>
      <c r="F120" s="127"/>
      <c r="G120" s="127"/>
      <c r="H120" s="127"/>
      <c r="I120" s="127"/>
      <c r="J120" s="127"/>
      <c r="K120" s="127"/>
      <c r="L120" s="127"/>
    </row>
    <row r="121" spans="2:12" ht="12.75">
      <c r="B121" s="127"/>
      <c r="C121" s="127"/>
      <c r="D121" s="127"/>
      <c r="E121" s="127"/>
      <c r="F121" s="127"/>
      <c r="G121" s="127"/>
      <c r="H121" s="127"/>
      <c r="I121" s="127"/>
      <c r="J121" s="127"/>
      <c r="K121" s="127"/>
      <c r="L121" s="127"/>
    </row>
    <row r="122" spans="2:12" ht="12.75">
      <c r="B122" s="127"/>
      <c r="C122" s="127"/>
      <c r="D122" s="127"/>
      <c r="E122" s="127"/>
      <c r="F122" s="127"/>
      <c r="G122" s="127"/>
      <c r="H122" s="127"/>
      <c r="I122" s="127"/>
      <c r="J122" s="127"/>
      <c r="K122" s="127"/>
      <c r="L122" s="127"/>
    </row>
    <row r="123" spans="2:12" ht="12.75">
      <c r="B123" s="127"/>
      <c r="C123" s="127"/>
      <c r="D123" s="127"/>
      <c r="E123" s="127"/>
      <c r="F123" s="127"/>
      <c r="G123" s="127"/>
      <c r="H123" s="127"/>
      <c r="I123" s="127"/>
      <c r="J123" s="127"/>
      <c r="K123" s="127"/>
      <c r="L123" s="127"/>
    </row>
    <row r="124" spans="2:12" ht="12.75">
      <c r="B124" s="127"/>
      <c r="C124" s="127"/>
      <c r="D124" s="127"/>
      <c r="E124" s="127"/>
      <c r="F124" s="127"/>
      <c r="G124" s="127"/>
      <c r="H124" s="127"/>
      <c r="I124" s="127"/>
      <c r="J124" s="127"/>
      <c r="K124" s="127"/>
      <c r="L124" s="127"/>
    </row>
    <row r="125" spans="2:12" ht="12.75">
      <c r="B125" s="127"/>
      <c r="C125" s="127"/>
      <c r="D125" s="127"/>
      <c r="E125" s="127"/>
      <c r="F125" s="127"/>
      <c r="G125" s="127"/>
      <c r="H125" s="127"/>
      <c r="I125" s="127"/>
      <c r="J125" s="127"/>
      <c r="K125" s="127"/>
      <c r="L125" s="127"/>
    </row>
    <row r="126" spans="2:12" ht="12.75">
      <c r="B126" s="127"/>
      <c r="C126" s="127"/>
      <c r="D126" s="127"/>
      <c r="E126" s="127"/>
      <c r="F126" s="127"/>
      <c r="G126" s="127"/>
      <c r="H126" s="127"/>
      <c r="I126" s="127"/>
      <c r="J126" s="127"/>
      <c r="K126" s="127"/>
      <c r="L126" s="127"/>
    </row>
    <row r="127" spans="2:12" ht="12.75">
      <c r="B127" s="127"/>
      <c r="C127" s="127"/>
      <c r="D127" s="127"/>
      <c r="E127" s="127"/>
      <c r="F127" s="127"/>
      <c r="G127" s="127"/>
      <c r="H127" s="127"/>
      <c r="I127" s="127"/>
      <c r="J127" s="127"/>
      <c r="K127" s="127"/>
      <c r="L127" s="127"/>
    </row>
    <row r="128" spans="2:12" ht="12.75">
      <c r="B128" s="127"/>
      <c r="C128" s="127"/>
      <c r="D128" s="127"/>
      <c r="E128" s="127"/>
      <c r="F128" s="127"/>
      <c r="G128" s="127"/>
      <c r="H128" s="127"/>
      <c r="I128" s="127"/>
      <c r="J128" s="127"/>
      <c r="K128" s="127"/>
      <c r="L128" s="127"/>
    </row>
    <row r="129" spans="2:12" ht="12.75">
      <c r="B129" s="127"/>
      <c r="C129" s="127"/>
      <c r="D129" s="127"/>
      <c r="E129" s="127"/>
      <c r="F129" s="127"/>
      <c r="G129" s="127"/>
      <c r="H129" s="127"/>
      <c r="I129" s="127"/>
      <c r="J129" s="127"/>
      <c r="K129" s="127"/>
      <c r="L129" s="127"/>
    </row>
    <row r="130" spans="2:12" ht="12.75">
      <c r="B130" s="127"/>
      <c r="C130" s="127"/>
      <c r="D130" s="127"/>
      <c r="E130" s="127"/>
      <c r="F130" s="127"/>
      <c r="G130" s="127"/>
      <c r="H130" s="127"/>
      <c r="I130" s="127"/>
      <c r="J130" s="127"/>
      <c r="K130" s="127"/>
      <c r="L130" s="127"/>
    </row>
    <row r="131" spans="2:12" ht="12.75">
      <c r="B131" s="127"/>
      <c r="C131" s="127"/>
      <c r="D131" s="127"/>
      <c r="E131" s="127"/>
      <c r="F131" s="127"/>
      <c r="G131" s="127"/>
      <c r="H131" s="127"/>
      <c r="I131" s="127"/>
      <c r="J131" s="127"/>
      <c r="K131" s="127"/>
      <c r="L131" s="127"/>
    </row>
    <row r="132" spans="2:12" ht="12.75">
      <c r="B132" s="127"/>
      <c r="C132" s="127"/>
      <c r="D132" s="127"/>
      <c r="E132" s="127"/>
      <c r="F132" s="127"/>
      <c r="G132" s="127"/>
      <c r="H132" s="127"/>
      <c r="I132" s="127"/>
      <c r="J132" s="127"/>
      <c r="K132" s="127"/>
      <c r="L132" s="127"/>
    </row>
    <row r="133" spans="2:12" ht="12.75">
      <c r="B133" s="127"/>
      <c r="C133" s="127"/>
      <c r="D133" s="127"/>
      <c r="E133" s="127"/>
      <c r="F133" s="127"/>
      <c r="G133" s="127"/>
      <c r="H133" s="127"/>
      <c r="I133" s="127"/>
      <c r="J133" s="127"/>
      <c r="K133" s="127"/>
      <c r="L133" s="127"/>
    </row>
    <row r="134" spans="2:12" ht="12.75">
      <c r="B134" s="127"/>
      <c r="C134" s="127"/>
      <c r="D134" s="127"/>
      <c r="E134" s="127"/>
      <c r="F134" s="127"/>
      <c r="G134" s="127"/>
      <c r="H134" s="127"/>
      <c r="I134" s="127"/>
      <c r="J134" s="127"/>
      <c r="K134" s="127"/>
      <c r="L134" s="127"/>
    </row>
    <row r="135" spans="2:12" ht="12.75">
      <c r="B135" s="127"/>
      <c r="C135" s="127"/>
      <c r="D135" s="127"/>
      <c r="E135" s="127"/>
      <c r="F135" s="127"/>
      <c r="G135" s="127"/>
      <c r="H135" s="127"/>
      <c r="I135" s="127"/>
      <c r="J135" s="127"/>
      <c r="K135" s="127"/>
      <c r="L135" s="127"/>
    </row>
    <row r="136" spans="2:12" ht="12.75">
      <c r="B136" s="127"/>
      <c r="C136" s="127"/>
      <c r="D136" s="127"/>
      <c r="E136" s="127"/>
      <c r="F136" s="127"/>
      <c r="G136" s="127"/>
      <c r="H136" s="127"/>
      <c r="I136" s="127"/>
      <c r="J136" s="127"/>
      <c r="K136" s="127"/>
      <c r="L136" s="127"/>
    </row>
    <row r="137" spans="2:12" ht="12.75">
      <c r="B137" s="127"/>
      <c r="C137" s="127"/>
      <c r="D137" s="127"/>
      <c r="E137" s="127"/>
      <c r="F137" s="127"/>
      <c r="G137" s="127"/>
      <c r="H137" s="127"/>
      <c r="I137" s="127"/>
      <c r="J137" s="127"/>
      <c r="K137" s="127"/>
      <c r="L137" s="127"/>
    </row>
    <row r="138" spans="2:12" ht="12.75">
      <c r="B138" s="127"/>
      <c r="C138" s="127"/>
      <c r="D138" s="127"/>
      <c r="E138" s="127"/>
      <c r="F138" s="127"/>
      <c r="G138" s="127"/>
      <c r="H138" s="127"/>
      <c r="I138" s="127"/>
      <c r="J138" s="127"/>
      <c r="K138" s="127"/>
      <c r="L138" s="127"/>
    </row>
    <row r="139" spans="2:12" ht="12.75">
      <c r="B139" s="127"/>
      <c r="C139" s="127"/>
      <c r="D139" s="127"/>
      <c r="E139" s="127"/>
      <c r="F139" s="127"/>
      <c r="G139" s="127"/>
      <c r="H139" s="127"/>
      <c r="I139" s="127"/>
      <c r="J139" s="127"/>
      <c r="K139" s="127"/>
      <c r="L139" s="127"/>
    </row>
    <row r="140" spans="2:12" ht="12.75">
      <c r="B140" s="127"/>
      <c r="C140" s="127"/>
      <c r="D140" s="127"/>
      <c r="E140" s="127"/>
      <c r="F140" s="127"/>
      <c r="G140" s="127"/>
      <c r="H140" s="127"/>
      <c r="I140" s="127"/>
      <c r="J140" s="127"/>
      <c r="K140" s="127"/>
      <c r="L140" s="127"/>
    </row>
    <row r="141" spans="2:12" ht="12.75">
      <c r="B141" s="127"/>
      <c r="C141" s="127"/>
      <c r="D141" s="127"/>
      <c r="E141" s="127"/>
      <c r="F141" s="127"/>
      <c r="G141" s="127"/>
      <c r="H141" s="127"/>
      <c r="I141" s="127"/>
      <c r="J141" s="127"/>
      <c r="K141" s="127"/>
      <c r="L141" s="127"/>
    </row>
    <row r="142" spans="2:12" ht="12.75">
      <c r="B142" s="127"/>
      <c r="C142" s="127"/>
      <c r="D142" s="127"/>
      <c r="E142" s="127"/>
      <c r="F142" s="127"/>
      <c r="G142" s="127"/>
      <c r="H142" s="127"/>
      <c r="I142" s="127"/>
      <c r="J142" s="127"/>
      <c r="K142" s="127"/>
      <c r="L142" s="127"/>
    </row>
    <row r="143" spans="2:12" ht="12.75">
      <c r="B143" s="127"/>
      <c r="C143" s="127"/>
      <c r="D143" s="127"/>
      <c r="E143" s="127"/>
      <c r="F143" s="127"/>
      <c r="G143" s="127"/>
      <c r="H143" s="127"/>
      <c r="I143" s="127"/>
      <c r="J143" s="127"/>
      <c r="K143" s="127"/>
      <c r="L143" s="127"/>
    </row>
    <row r="144" spans="2:12" ht="12.75">
      <c r="B144" s="127"/>
      <c r="C144" s="127"/>
      <c r="D144" s="127"/>
      <c r="E144" s="127"/>
      <c r="F144" s="127"/>
      <c r="G144" s="127"/>
      <c r="H144" s="127"/>
      <c r="I144" s="127"/>
      <c r="J144" s="127"/>
      <c r="K144" s="127"/>
      <c r="L144" s="127"/>
    </row>
    <row r="145" spans="2:12" ht="12.75">
      <c r="B145" s="127"/>
      <c r="C145" s="127"/>
      <c r="D145" s="127"/>
      <c r="E145" s="127"/>
      <c r="F145" s="127"/>
      <c r="G145" s="127"/>
      <c r="H145" s="127"/>
      <c r="I145" s="127"/>
      <c r="J145" s="127"/>
      <c r="K145" s="127"/>
      <c r="L145" s="127"/>
    </row>
    <row r="146" spans="2:12" ht="12.75">
      <c r="B146" s="127"/>
      <c r="C146" s="127"/>
      <c r="D146" s="127"/>
      <c r="E146" s="127"/>
      <c r="F146" s="127"/>
      <c r="G146" s="127"/>
      <c r="H146" s="127"/>
      <c r="I146" s="127"/>
      <c r="J146" s="127"/>
      <c r="K146" s="127"/>
      <c r="L146" s="127"/>
    </row>
    <row r="147" spans="2:12" ht="12.75">
      <c r="B147" s="127"/>
      <c r="C147" s="127"/>
      <c r="D147" s="127"/>
      <c r="E147" s="127"/>
      <c r="F147" s="127"/>
      <c r="G147" s="127"/>
      <c r="H147" s="127"/>
      <c r="I147" s="127"/>
      <c r="J147" s="127"/>
      <c r="K147" s="127"/>
      <c r="L147" s="127"/>
    </row>
    <row r="148" spans="2:12" ht="12.75">
      <c r="B148" s="127"/>
      <c r="C148" s="127"/>
      <c r="D148" s="127"/>
      <c r="E148" s="127"/>
      <c r="F148" s="127"/>
      <c r="G148" s="127"/>
      <c r="H148" s="127"/>
      <c r="I148" s="127"/>
      <c r="J148" s="127"/>
      <c r="K148" s="127"/>
      <c r="L148" s="127"/>
    </row>
    <row r="149" spans="2:12" ht="12.75">
      <c r="B149" s="127"/>
      <c r="C149" s="127"/>
      <c r="D149" s="127"/>
      <c r="E149" s="127"/>
      <c r="F149" s="127"/>
      <c r="G149" s="127"/>
      <c r="H149" s="127"/>
      <c r="I149" s="127"/>
      <c r="J149" s="127"/>
      <c r="K149" s="127"/>
      <c r="L149" s="127"/>
    </row>
    <row r="150" spans="2:12" ht="12.75">
      <c r="B150" s="127"/>
      <c r="C150" s="127"/>
      <c r="D150" s="127"/>
      <c r="E150" s="127"/>
      <c r="F150" s="127"/>
      <c r="G150" s="127"/>
      <c r="H150" s="127"/>
      <c r="I150" s="127"/>
      <c r="J150" s="127"/>
      <c r="K150" s="127"/>
      <c r="L150" s="127"/>
    </row>
    <row r="151" spans="2:12" ht="12.75">
      <c r="B151" s="127"/>
      <c r="C151" s="127"/>
      <c r="D151" s="127"/>
      <c r="E151" s="127"/>
      <c r="F151" s="127"/>
      <c r="G151" s="127"/>
      <c r="H151" s="127"/>
      <c r="I151" s="127"/>
      <c r="J151" s="127"/>
      <c r="K151" s="127"/>
      <c r="L151" s="127"/>
    </row>
    <row r="152" spans="2:12" ht="12.75">
      <c r="B152" s="127"/>
      <c r="C152" s="127"/>
      <c r="D152" s="127"/>
      <c r="E152" s="127"/>
      <c r="F152" s="127"/>
      <c r="G152" s="127"/>
      <c r="H152" s="127"/>
      <c r="I152" s="127"/>
      <c r="J152" s="127"/>
      <c r="K152" s="127"/>
      <c r="L152" s="127"/>
    </row>
    <row r="153" spans="2:12" ht="12.75">
      <c r="B153" s="127"/>
      <c r="C153" s="127"/>
      <c r="D153" s="127"/>
      <c r="E153" s="127"/>
      <c r="F153" s="127"/>
      <c r="G153" s="127"/>
      <c r="H153" s="127"/>
      <c r="I153" s="127"/>
      <c r="J153" s="127"/>
      <c r="K153" s="127"/>
      <c r="L153" s="127"/>
    </row>
    <row r="154" spans="2:12" ht="12.75">
      <c r="B154" s="127"/>
      <c r="C154" s="127"/>
      <c r="D154" s="127"/>
      <c r="E154" s="127"/>
      <c r="F154" s="127"/>
      <c r="G154" s="127"/>
      <c r="H154" s="127"/>
      <c r="I154" s="127"/>
      <c r="J154" s="127"/>
      <c r="K154" s="127"/>
      <c r="L154" s="127"/>
    </row>
    <row r="155" spans="2:12" ht="12.75">
      <c r="B155" s="127"/>
      <c r="C155" s="127"/>
      <c r="D155" s="127"/>
      <c r="E155" s="127"/>
      <c r="F155" s="127"/>
      <c r="G155" s="127"/>
      <c r="H155" s="127"/>
      <c r="I155" s="127"/>
      <c r="J155" s="127"/>
      <c r="K155" s="127"/>
      <c r="L155" s="127"/>
    </row>
    <row r="156" spans="2:12" ht="12.75">
      <c r="B156" s="127"/>
      <c r="C156" s="127"/>
      <c r="D156" s="127"/>
      <c r="E156" s="127"/>
      <c r="F156" s="127"/>
      <c r="G156" s="127"/>
      <c r="H156" s="127"/>
      <c r="I156" s="127"/>
      <c r="J156" s="127"/>
      <c r="K156" s="127"/>
      <c r="L156" s="127"/>
    </row>
    <row r="157" spans="2:12" ht="12.75">
      <c r="B157" s="127"/>
      <c r="C157" s="127"/>
      <c r="D157" s="127"/>
      <c r="E157" s="127"/>
      <c r="F157" s="127"/>
      <c r="G157" s="127"/>
      <c r="H157" s="127"/>
      <c r="I157" s="127"/>
      <c r="J157" s="127"/>
      <c r="K157" s="127"/>
      <c r="L157" s="127"/>
    </row>
    <row r="158" spans="2:12" ht="12.75">
      <c r="B158" s="127"/>
      <c r="C158" s="127"/>
      <c r="D158" s="127"/>
      <c r="E158" s="127"/>
      <c r="F158" s="127"/>
      <c r="G158" s="127"/>
      <c r="H158" s="127"/>
      <c r="I158" s="127"/>
      <c r="J158" s="127"/>
      <c r="K158" s="127"/>
      <c r="L158" s="127"/>
    </row>
    <row r="159" spans="2:12" ht="12.75">
      <c r="B159" s="127"/>
      <c r="C159" s="127"/>
      <c r="D159" s="127"/>
      <c r="E159" s="127"/>
      <c r="F159" s="127"/>
      <c r="G159" s="127"/>
      <c r="H159" s="127"/>
      <c r="I159" s="127"/>
      <c r="J159" s="127"/>
      <c r="K159" s="127"/>
      <c r="L159" s="127"/>
    </row>
    <row r="160" spans="2:12" ht="12.75">
      <c r="B160" s="127"/>
      <c r="C160" s="127"/>
      <c r="D160" s="127"/>
      <c r="E160" s="127"/>
      <c r="F160" s="127"/>
      <c r="G160" s="127"/>
      <c r="H160" s="127"/>
      <c r="I160" s="127"/>
      <c r="J160" s="127"/>
      <c r="K160" s="127"/>
      <c r="L160" s="127"/>
    </row>
    <row r="161" spans="2:12" ht="12.75">
      <c r="B161" s="127"/>
      <c r="C161" s="127"/>
      <c r="D161" s="127"/>
      <c r="E161" s="127"/>
      <c r="F161" s="127"/>
      <c r="G161" s="127"/>
      <c r="H161" s="127"/>
      <c r="I161" s="127"/>
      <c r="J161" s="127"/>
      <c r="K161" s="127"/>
      <c r="L161" s="127"/>
    </row>
    <row r="162" spans="2:12" ht="12.75">
      <c r="B162" s="127"/>
      <c r="C162" s="127"/>
      <c r="D162" s="127"/>
      <c r="E162" s="127"/>
      <c r="F162" s="127"/>
      <c r="G162" s="127"/>
      <c r="H162" s="127"/>
      <c r="I162" s="127"/>
      <c r="J162" s="127"/>
      <c r="K162" s="127"/>
      <c r="L162" s="127"/>
    </row>
    <row r="163" spans="2:12" ht="12.75">
      <c r="B163" s="127"/>
      <c r="C163" s="127"/>
      <c r="D163" s="127"/>
      <c r="E163" s="127"/>
      <c r="F163" s="127"/>
      <c r="G163" s="127"/>
      <c r="H163" s="127"/>
      <c r="I163" s="127"/>
      <c r="J163" s="127"/>
      <c r="K163" s="127"/>
      <c r="L163" s="127"/>
    </row>
    <row r="164" spans="2:12" ht="12.75">
      <c r="B164" s="127"/>
      <c r="C164" s="127"/>
      <c r="D164" s="127"/>
      <c r="E164" s="127"/>
      <c r="F164" s="127"/>
      <c r="G164" s="127"/>
      <c r="H164" s="127"/>
      <c r="I164" s="127"/>
      <c r="J164" s="127"/>
      <c r="K164" s="127"/>
      <c r="L164" s="127"/>
    </row>
    <row r="165" spans="2:12" ht="12.75">
      <c r="B165" s="127"/>
      <c r="C165" s="127"/>
      <c r="D165" s="127"/>
      <c r="E165" s="127"/>
      <c r="F165" s="127"/>
      <c r="G165" s="127"/>
      <c r="H165" s="127"/>
      <c r="I165" s="127"/>
      <c r="J165" s="127"/>
      <c r="K165" s="127"/>
      <c r="L165" s="127"/>
    </row>
    <row r="166" spans="2:12" ht="12.75">
      <c r="B166" s="127"/>
      <c r="C166" s="127"/>
      <c r="D166" s="127"/>
      <c r="E166" s="127"/>
      <c r="F166" s="127"/>
      <c r="G166" s="127"/>
      <c r="H166" s="127"/>
      <c r="I166" s="127"/>
      <c r="J166" s="127"/>
      <c r="K166" s="127"/>
      <c r="L166" s="127"/>
    </row>
    <row r="167" spans="2:12" ht="12.75">
      <c r="B167" s="127"/>
      <c r="C167" s="127"/>
      <c r="D167" s="127"/>
      <c r="E167" s="127"/>
      <c r="F167" s="127"/>
      <c r="G167" s="127"/>
      <c r="H167" s="127"/>
      <c r="I167" s="127"/>
      <c r="J167" s="127"/>
      <c r="K167" s="127"/>
      <c r="L167" s="127"/>
    </row>
    <row r="168" spans="2:12" ht="12.75">
      <c r="B168" s="127"/>
      <c r="C168" s="127"/>
      <c r="D168" s="127"/>
      <c r="E168" s="127"/>
      <c r="F168" s="127"/>
      <c r="G168" s="127"/>
      <c r="H168" s="127"/>
      <c r="I168" s="127"/>
      <c r="J168" s="127"/>
      <c r="K168" s="127"/>
      <c r="L168" s="127"/>
    </row>
    <row r="169" spans="2:12" ht="12.75">
      <c r="B169" s="127"/>
      <c r="C169" s="127"/>
      <c r="D169" s="127"/>
      <c r="E169" s="127"/>
      <c r="F169" s="127"/>
      <c r="G169" s="127"/>
      <c r="H169" s="127"/>
      <c r="I169" s="127"/>
      <c r="J169" s="127"/>
      <c r="K169" s="127"/>
      <c r="L169" s="127"/>
    </row>
    <row r="170" spans="2:12" ht="12.75">
      <c r="B170" s="127"/>
      <c r="C170" s="127"/>
      <c r="D170" s="127"/>
      <c r="E170" s="127"/>
      <c r="F170" s="127"/>
      <c r="G170" s="127"/>
      <c r="H170" s="127"/>
      <c r="I170" s="127"/>
      <c r="J170" s="127"/>
      <c r="K170" s="127"/>
      <c r="L170" s="127"/>
    </row>
    <row r="171" spans="2:12" ht="12.75">
      <c r="B171" s="127"/>
      <c r="C171" s="127"/>
      <c r="D171" s="127"/>
      <c r="E171" s="127"/>
      <c r="F171" s="127"/>
      <c r="G171" s="127"/>
      <c r="H171" s="127"/>
      <c r="I171" s="127"/>
      <c r="J171" s="127"/>
      <c r="K171" s="127"/>
      <c r="L171" s="127"/>
    </row>
    <row r="172" spans="2:12" ht="12.75">
      <c r="B172" s="127"/>
      <c r="C172" s="127"/>
      <c r="D172" s="127"/>
      <c r="E172" s="127"/>
      <c r="F172" s="127"/>
      <c r="G172" s="127"/>
      <c r="H172" s="127"/>
      <c r="I172" s="127"/>
      <c r="J172" s="127"/>
      <c r="K172" s="127"/>
      <c r="L172" s="127"/>
    </row>
    <row r="173" spans="2:12" ht="12.75">
      <c r="B173" s="127"/>
      <c r="C173" s="127"/>
      <c r="D173" s="127"/>
      <c r="E173" s="127"/>
      <c r="F173" s="127"/>
      <c r="G173" s="127"/>
      <c r="H173" s="127"/>
      <c r="I173" s="127"/>
      <c r="J173" s="127"/>
      <c r="K173" s="127"/>
      <c r="L173" s="127"/>
    </row>
    <row r="174" spans="2:12" ht="12.75">
      <c r="B174" s="127"/>
      <c r="C174" s="127"/>
      <c r="D174" s="127"/>
      <c r="E174" s="127"/>
      <c r="F174" s="127"/>
      <c r="G174" s="127"/>
      <c r="H174" s="127"/>
      <c r="I174" s="127"/>
      <c r="J174" s="127"/>
      <c r="K174" s="127"/>
      <c r="L174" s="127"/>
    </row>
    <row r="175" spans="2:12" ht="12.75">
      <c r="B175" s="127"/>
      <c r="C175" s="127"/>
      <c r="D175" s="127"/>
      <c r="E175" s="127"/>
      <c r="F175" s="127"/>
      <c r="G175" s="127"/>
      <c r="H175" s="127"/>
      <c r="I175" s="127"/>
      <c r="J175" s="127"/>
      <c r="K175" s="127"/>
      <c r="L175" s="127"/>
    </row>
    <row r="176" spans="2:12" ht="12.75">
      <c r="B176" s="127"/>
      <c r="C176" s="127"/>
      <c r="D176" s="127"/>
      <c r="E176" s="127"/>
      <c r="F176" s="127"/>
      <c r="G176" s="127"/>
      <c r="H176" s="127"/>
      <c r="I176" s="127"/>
      <c r="J176" s="127"/>
      <c r="K176" s="127"/>
      <c r="L176" s="127"/>
    </row>
    <row r="177" spans="2:12" ht="12.75">
      <c r="B177" s="127"/>
      <c r="C177" s="127"/>
      <c r="D177" s="127"/>
      <c r="E177" s="127"/>
      <c r="F177" s="127"/>
      <c r="G177" s="127"/>
      <c r="H177" s="127"/>
      <c r="I177" s="127"/>
      <c r="J177" s="127"/>
      <c r="K177" s="127"/>
      <c r="L177" s="127"/>
    </row>
    <row r="178" spans="2:12" ht="12.75">
      <c r="B178" s="127"/>
      <c r="C178" s="127"/>
      <c r="D178" s="127"/>
      <c r="E178" s="127"/>
      <c r="F178" s="127"/>
      <c r="G178" s="127"/>
      <c r="H178" s="127"/>
      <c r="I178" s="127"/>
      <c r="J178" s="127"/>
      <c r="K178" s="127"/>
      <c r="L178" s="127"/>
    </row>
    <row r="179" spans="2:12" ht="12.75">
      <c r="B179" s="127"/>
      <c r="C179" s="127"/>
      <c r="D179" s="127"/>
      <c r="E179" s="127"/>
      <c r="F179" s="127"/>
      <c r="G179" s="127"/>
      <c r="H179" s="127"/>
      <c r="I179" s="127"/>
      <c r="J179" s="127"/>
      <c r="K179" s="127"/>
      <c r="L179" s="127"/>
    </row>
    <row r="180" spans="2:12" ht="12.75">
      <c r="B180" s="127"/>
      <c r="C180" s="127"/>
      <c r="D180" s="127"/>
      <c r="E180" s="127"/>
      <c r="F180" s="127"/>
      <c r="G180" s="127"/>
      <c r="H180" s="127"/>
      <c r="I180" s="127"/>
      <c r="J180" s="127"/>
      <c r="K180" s="127"/>
      <c r="L180" s="127"/>
    </row>
    <row r="181" spans="2:12" ht="14.25" customHeight="1">
      <c r="B181" s="127"/>
      <c r="C181" s="127"/>
      <c r="D181" s="127"/>
      <c r="E181" s="127"/>
      <c r="F181" s="127"/>
      <c r="G181" s="127"/>
      <c r="H181" s="127"/>
      <c r="I181" s="127"/>
      <c r="J181" s="127"/>
      <c r="K181" s="127"/>
      <c r="L181" s="127"/>
    </row>
    <row r="182" spans="2:12" ht="12.75" customHeight="1">
      <c r="B182" s="127"/>
      <c r="C182" s="127"/>
      <c r="D182" s="127"/>
      <c r="E182" s="127"/>
      <c r="F182" s="127"/>
      <c r="G182" s="127"/>
      <c r="H182" s="127"/>
      <c r="I182" s="127"/>
      <c r="J182" s="127"/>
      <c r="K182" s="127"/>
      <c r="L182" s="127"/>
    </row>
    <row r="183" spans="2:12" ht="12.75" customHeight="1">
      <c r="B183" s="127"/>
      <c r="C183" s="127"/>
      <c r="D183" s="127"/>
      <c r="E183" s="127"/>
      <c r="F183" s="127"/>
      <c r="G183" s="127"/>
      <c r="H183" s="127"/>
      <c r="I183" s="127"/>
      <c r="J183" s="127"/>
      <c r="K183" s="127"/>
      <c r="L183" s="127"/>
    </row>
    <row r="184" spans="2:12" ht="12.75" customHeight="1">
      <c r="B184" s="127"/>
      <c r="C184" s="127"/>
      <c r="D184" s="127"/>
      <c r="E184" s="127"/>
      <c r="F184" s="127"/>
      <c r="G184" s="127"/>
      <c r="H184" s="127"/>
      <c r="I184" s="127"/>
      <c r="J184" s="127"/>
      <c r="K184" s="127"/>
      <c r="L184" s="127"/>
    </row>
    <row r="185" spans="2:12" ht="12.75" customHeight="1">
      <c r="B185" s="127"/>
      <c r="C185" s="127"/>
      <c r="D185" s="127"/>
      <c r="E185" s="127"/>
      <c r="F185" s="127"/>
      <c r="G185" s="127"/>
      <c r="H185" s="127"/>
      <c r="I185" s="127"/>
      <c r="J185" s="127"/>
      <c r="K185" s="127"/>
      <c r="L185" s="127"/>
    </row>
    <row r="186" spans="2:12" ht="12.75" customHeight="1">
      <c r="B186" s="127"/>
      <c r="C186" s="127"/>
      <c r="D186" s="127"/>
      <c r="E186" s="127"/>
      <c r="F186" s="127"/>
      <c r="G186" s="127"/>
      <c r="H186" s="127"/>
      <c r="I186" s="127"/>
      <c r="J186" s="127"/>
      <c r="K186" s="127"/>
      <c r="L186" s="127"/>
    </row>
    <row r="187" spans="2:12" ht="12.75" customHeight="1">
      <c r="B187" s="127"/>
      <c r="C187" s="127"/>
      <c r="D187" s="127"/>
      <c r="E187" s="127"/>
      <c r="F187" s="127"/>
      <c r="G187" s="127"/>
      <c r="H187" s="127"/>
      <c r="I187" s="127"/>
      <c r="J187" s="127"/>
      <c r="K187" s="127"/>
      <c r="L187" s="127"/>
    </row>
    <row r="188" spans="2:12" ht="12.75" customHeight="1">
      <c r="B188" s="127"/>
      <c r="C188" s="127"/>
      <c r="D188" s="127"/>
      <c r="E188" s="127"/>
      <c r="F188" s="127"/>
      <c r="G188" s="127"/>
      <c r="H188" s="127"/>
      <c r="I188" s="127"/>
      <c r="J188" s="127"/>
      <c r="K188" s="127"/>
      <c r="L188" s="127"/>
    </row>
    <row r="189" spans="2:12" ht="12.75" customHeight="1">
      <c r="B189" s="127"/>
      <c r="C189" s="127"/>
      <c r="D189" s="127"/>
      <c r="E189" s="127"/>
      <c r="F189" s="127"/>
      <c r="G189" s="127"/>
      <c r="H189" s="127"/>
      <c r="I189" s="127"/>
      <c r="J189" s="127"/>
      <c r="K189" s="127"/>
      <c r="L189" s="127"/>
    </row>
    <row r="190" spans="2:12" ht="12.75" customHeight="1">
      <c r="B190" s="127"/>
      <c r="C190" s="127"/>
      <c r="D190" s="127"/>
      <c r="E190" s="127"/>
      <c r="F190" s="127"/>
      <c r="G190" s="127"/>
      <c r="H190" s="127"/>
      <c r="I190" s="127"/>
      <c r="J190" s="127"/>
      <c r="K190" s="127"/>
      <c r="L190" s="127"/>
    </row>
    <row r="191" spans="2:12" ht="12.75" customHeight="1">
      <c r="B191" s="127"/>
      <c r="C191" s="127"/>
      <c r="D191" s="127"/>
      <c r="E191" s="127"/>
      <c r="F191" s="127"/>
      <c r="G191" s="127"/>
      <c r="H191" s="127"/>
      <c r="I191" s="127"/>
      <c r="J191" s="127"/>
      <c r="K191" s="127"/>
      <c r="L191" s="127"/>
    </row>
    <row r="192" spans="2:12" ht="12.75" customHeight="1">
      <c r="B192" s="127"/>
      <c r="C192" s="127"/>
      <c r="D192" s="127"/>
      <c r="E192" s="127"/>
      <c r="F192" s="127"/>
      <c r="G192" s="127"/>
      <c r="H192" s="127"/>
      <c r="I192" s="127"/>
      <c r="J192" s="127"/>
      <c r="K192" s="127"/>
      <c r="L192" s="127"/>
    </row>
    <row r="193" spans="2:12" ht="12.75" customHeight="1">
      <c r="B193" s="127"/>
      <c r="C193" s="127"/>
      <c r="D193" s="127"/>
      <c r="E193" s="127"/>
      <c r="F193" s="127"/>
      <c r="G193" s="127"/>
      <c r="H193" s="127"/>
      <c r="I193" s="127"/>
      <c r="J193" s="127"/>
      <c r="K193" s="127"/>
      <c r="L193" s="127"/>
    </row>
    <row r="194" spans="2:12" ht="12.75" customHeight="1">
      <c r="B194" s="127"/>
      <c r="C194" s="127"/>
      <c r="D194" s="127"/>
      <c r="E194" s="127"/>
      <c r="F194" s="127"/>
      <c r="G194" s="127"/>
      <c r="H194" s="127"/>
      <c r="I194" s="127"/>
      <c r="J194" s="127"/>
      <c r="K194" s="127"/>
      <c r="L194" s="127"/>
    </row>
    <row r="195" spans="2:12" ht="12.75" customHeight="1">
      <c r="B195" s="127"/>
      <c r="C195" s="127"/>
      <c r="D195" s="127"/>
      <c r="E195" s="127"/>
      <c r="F195" s="127"/>
      <c r="G195" s="127"/>
      <c r="H195" s="127"/>
      <c r="I195" s="127"/>
      <c r="J195" s="127"/>
      <c r="K195" s="127"/>
      <c r="L195" s="127"/>
    </row>
    <row r="196" spans="2:12" ht="12.75" customHeight="1">
      <c r="B196" s="127"/>
      <c r="C196" s="127"/>
      <c r="D196" s="127"/>
      <c r="E196" s="127"/>
      <c r="F196" s="127"/>
      <c r="G196" s="127"/>
      <c r="H196" s="127"/>
      <c r="I196" s="127"/>
      <c r="J196" s="127"/>
      <c r="K196" s="127"/>
      <c r="L196" s="127"/>
    </row>
    <row r="197" spans="2:12" ht="12.75">
      <c r="B197" s="127"/>
      <c r="C197" s="127"/>
      <c r="D197" s="127"/>
      <c r="E197" s="127"/>
      <c r="F197" s="127"/>
      <c r="G197" s="127"/>
      <c r="H197" s="127"/>
      <c r="I197" s="127"/>
      <c r="J197" s="127"/>
      <c r="K197" s="127"/>
      <c r="L197" s="127"/>
    </row>
    <row r="198" spans="2:12" ht="12.75">
      <c r="B198" s="127"/>
      <c r="C198" s="127"/>
      <c r="D198" s="127"/>
      <c r="E198" s="127"/>
      <c r="F198" s="127"/>
      <c r="G198" s="127"/>
      <c r="H198" s="127"/>
      <c r="I198" s="127"/>
      <c r="J198" s="127"/>
      <c r="K198" s="127"/>
      <c r="L198" s="127"/>
    </row>
    <row r="199" spans="2:12" ht="12.75">
      <c r="B199" s="127"/>
      <c r="C199" s="127"/>
      <c r="D199" s="127"/>
      <c r="E199" s="127"/>
      <c r="F199" s="127"/>
      <c r="G199" s="127"/>
      <c r="H199" s="127"/>
      <c r="I199" s="127"/>
      <c r="J199" s="127"/>
      <c r="K199" s="127"/>
      <c r="L199" s="127"/>
    </row>
    <row r="200" spans="2:12" ht="12.75">
      <c r="B200" s="127"/>
      <c r="C200" s="127"/>
      <c r="D200" s="127"/>
      <c r="E200" s="127"/>
      <c r="F200" s="127"/>
      <c r="G200" s="127"/>
      <c r="H200" s="127"/>
      <c r="I200" s="127"/>
      <c r="J200" s="127"/>
      <c r="K200" s="127"/>
      <c r="L200" s="127"/>
    </row>
    <row r="201" spans="2:12" ht="12.75">
      <c r="B201" s="127"/>
      <c r="C201" s="127"/>
      <c r="D201" s="127"/>
      <c r="E201" s="127"/>
      <c r="F201" s="127"/>
      <c r="G201" s="127"/>
      <c r="H201" s="127"/>
      <c r="I201" s="127"/>
      <c r="J201" s="127"/>
      <c r="K201" s="127"/>
      <c r="L201" s="127"/>
    </row>
    <row r="202" spans="2:12" ht="12.75">
      <c r="B202" s="127"/>
      <c r="C202" s="127"/>
      <c r="D202" s="127"/>
      <c r="E202" s="127"/>
      <c r="F202" s="127"/>
      <c r="G202" s="127"/>
      <c r="H202" s="127"/>
      <c r="I202" s="127"/>
      <c r="J202" s="127"/>
      <c r="K202" s="127"/>
      <c r="L202" s="127"/>
    </row>
    <row r="203" spans="2:12" ht="12.75">
      <c r="B203" s="127"/>
      <c r="C203" s="127"/>
      <c r="D203" s="127"/>
      <c r="E203" s="127"/>
      <c r="F203" s="127"/>
      <c r="G203" s="127"/>
      <c r="H203" s="127"/>
      <c r="I203" s="127"/>
      <c r="J203" s="127"/>
      <c r="K203" s="127"/>
      <c r="L203" s="127"/>
    </row>
    <row r="204" spans="2:12" ht="12.75">
      <c r="B204" s="127"/>
      <c r="C204" s="127"/>
      <c r="D204" s="127"/>
      <c r="E204" s="127"/>
      <c r="F204" s="127"/>
      <c r="G204" s="127"/>
      <c r="H204" s="127"/>
      <c r="I204" s="127"/>
      <c r="J204" s="127"/>
      <c r="K204" s="127"/>
      <c r="L204" s="127"/>
    </row>
    <row r="205" spans="2:12" ht="12.75">
      <c r="B205" s="127"/>
      <c r="C205" s="127"/>
      <c r="D205" s="127"/>
      <c r="E205" s="127"/>
      <c r="F205" s="127"/>
      <c r="G205" s="127"/>
      <c r="H205" s="127"/>
      <c r="I205" s="127"/>
      <c r="J205" s="127"/>
      <c r="K205" s="127"/>
      <c r="L205" s="127"/>
    </row>
    <row r="206" spans="2:12" ht="12.75">
      <c r="B206" s="127"/>
      <c r="C206" s="127"/>
      <c r="D206" s="127"/>
      <c r="E206" s="127"/>
      <c r="F206" s="127"/>
      <c r="G206" s="127"/>
      <c r="H206" s="127"/>
      <c r="I206" s="127"/>
      <c r="J206" s="127"/>
      <c r="K206" s="127"/>
      <c r="L206" s="127"/>
    </row>
    <row r="207" spans="2:12" ht="12.75">
      <c r="B207" s="127"/>
      <c r="C207" s="127"/>
      <c r="D207" s="127"/>
      <c r="E207" s="127"/>
      <c r="F207" s="127"/>
      <c r="G207" s="127"/>
      <c r="H207" s="127"/>
      <c r="I207" s="127"/>
      <c r="J207" s="127"/>
      <c r="K207" s="127"/>
      <c r="L207" s="127"/>
    </row>
    <row r="208" spans="2:12" ht="12.75">
      <c r="B208" s="127"/>
      <c r="C208" s="127"/>
      <c r="D208" s="127"/>
      <c r="E208" s="127"/>
      <c r="F208" s="127"/>
      <c r="G208" s="127"/>
      <c r="H208" s="127"/>
      <c r="I208" s="127"/>
      <c r="J208" s="127"/>
      <c r="K208" s="127"/>
      <c r="L208" s="127"/>
    </row>
    <row r="209" spans="2:12" ht="12.75">
      <c r="B209" s="127"/>
      <c r="C209" s="127"/>
      <c r="D209" s="127"/>
      <c r="E209" s="127"/>
      <c r="F209" s="127"/>
      <c r="G209" s="127"/>
      <c r="H209" s="127"/>
      <c r="I209" s="127"/>
      <c r="J209" s="127"/>
      <c r="K209" s="127"/>
      <c r="L209" s="127"/>
    </row>
    <row r="210" spans="2:12" ht="12.75">
      <c r="B210" s="127"/>
      <c r="C210" s="127"/>
      <c r="D210" s="127"/>
      <c r="E210" s="127"/>
      <c r="F210" s="127"/>
      <c r="G210" s="127"/>
      <c r="H210" s="127"/>
      <c r="I210" s="127"/>
      <c r="J210" s="127"/>
      <c r="K210" s="127"/>
      <c r="L210" s="127"/>
    </row>
    <row r="211" spans="2:12" ht="12.75">
      <c r="B211" s="127"/>
      <c r="C211" s="127"/>
      <c r="D211" s="127"/>
      <c r="E211" s="127"/>
      <c r="F211" s="127"/>
      <c r="G211" s="127"/>
      <c r="H211" s="127"/>
      <c r="I211" s="127"/>
      <c r="J211" s="127"/>
      <c r="K211" s="127"/>
      <c r="L211" s="127"/>
    </row>
    <row r="212" spans="2:12" ht="12.75">
      <c r="B212" s="127"/>
      <c r="C212" s="127"/>
      <c r="D212" s="127"/>
      <c r="E212" s="127"/>
      <c r="F212" s="127"/>
      <c r="G212" s="127"/>
      <c r="H212" s="127"/>
      <c r="I212" s="127"/>
      <c r="J212" s="127"/>
      <c r="K212" s="127"/>
      <c r="L212" s="127"/>
    </row>
    <row r="213" spans="2:12" ht="12.75">
      <c r="B213" s="127"/>
      <c r="C213" s="127"/>
      <c r="D213" s="127"/>
      <c r="E213" s="127"/>
      <c r="F213" s="127"/>
      <c r="G213" s="127"/>
      <c r="H213" s="127"/>
      <c r="I213" s="127"/>
      <c r="J213" s="127"/>
      <c r="K213" s="127"/>
      <c r="L213" s="127"/>
    </row>
    <row r="214" spans="2:12" ht="12.75">
      <c r="B214" s="127"/>
      <c r="C214" s="127"/>
      <c r="D214" s="127"/>
      <c r="E214" s="127"/>
      <c r="F214" s="127"/>
      <c r="G214" s="127"/>
      <c r="H214" s="127"/>
      <c r="I214" s="127"/>
      <c r="J214" s="127"/>
      <c r="K214" s="127"/>
      <c r="L214" s="127"/>
    </row>
  </sheetData>
  <sheetProtection/>
  <mergeCells count="7">
    <mergeCell ref="A1:I1"/>
    <mergeCell ref="A2:I2"/>
    <mergeCell ref="A3:I3"/>
    <mergeCell ref="A4:I4"/>
    <mergeCell ref="E8:E9"/>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s632389</dc:creator>
  <cp:keywords/>
  <dc:description/>
  <cp:lastModifiedBy>s632389</cp:lastModifiedBy>
  <cp:lastPrinted>2017-01-24T16:18:49Z</cp:lastPrinted>
  <dcterms:created xsi:type="dcterms:W3CDTF">2016-05-24T19:45:38Z</dcterms:created>
  <dcterms:modified xsi:type="dcterms:W3CDTF">2017-02-21T14:37:13Z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{BAE7E2FC-DBB6-4C9D-B7FF-906191ACBA42}</vt:lpwstr>
  </property>
</Properties>
</file>